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icky\Desktop\TA EGGRAFA MOY\cerv 2024 pay transparency\yliko gia ergaleia\D2.4 TOOLS FINAL\pay gap calculator\"/>
    </mc:Choice>
  </mc:AlternateContent>
  <bookViews>
    <workbookView xWindow="0" yWindow="0" windowWidth="28800" windowHeight="12135"/>
  </bookViews>
  <sheets>
    <sheet name="Oδηγίες" sheetId="7" r:id="rId1"/>
    <sheet name="Στοιχεία εταιρείας" sheetId="2" r:id="rId2"/>
    <sheet name="Στοιχεία προσωπικού" sheetId="1" r:id="rId3"/>
    <sheet name="Αποτελέσματα" sheetId="5" r:id="rId4"/>
    <sheet name="Επίπεδα" sheetId="8" r:id="rId5"/>
    <sheet name="Συμπληρωματικές αποδοχές" sheetId="9" r:id="rId6"/>
  </sheets>
  <definedNames>
    <definedName name="_xlnm._FilterDatabase" localSheetId="2" hidden="1">'Στοιχεία προσωπικού'!$A$1:$J$13</definedName>
    <definedName name="HoursList" localSheetId="0">Oδηγίες!$C$3:$C$24</definedName>
    <definedName name="HoursList">'Στοιχεία εταιρείας'!$C$2:$C$2</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9" i="9" l="1" a="1"/>
  <c r="R9" i="9" s="1"/>
  <c r="Q9" i="9" a="1"/>
  <c r="Q9" i="9" s="1"/>
  <c r="J9" i="9" a="1"/>
  <c r="J9" i="9" s="1"/>
  <c r="R8" i="9"/>
  <c r="Q8" i="9"/>
  <c r="K9" i="9" a="1"/>
  <c r="K9" i="9" s="1"/>
  <c r="K8" i="9"/>
  <c r="J8" i="9"/>
  <c r="R7" i="9"/>
  <c r="Q7" i="9"/>
  <c r="J7" i="9"/>
  <c r="K7" i="9"/>
  <c r="G8" i="8"/>
  <c r="H8" i="8"/>
  <c r="G7" i="5"/>
  <c r="F7" i="5"/>
  <c r="C8" i="9" l="1"/>
  <c r="C7" i="9"/>
  <c r="B8" i="9"/>
  <c r="B7" i="9"/>
  <c r="A12" i="1" l="1"/>
  <c r="F12" i="1"/>
  <c r="G12" i="1" s="1"/>
  <c r="J12" i="1" s="1"/>
  <c r="A3" i="1"/>
  <c r="A4" i="1"/>
  <c r="A5" i="1"/>
  <c r="A6" i="1"/>
  <c r="A7" i="1"/>
  <c r="A8" i="1"/>
  <c r="A9" i="1"/>
  <c r="A10" i="1"/>
  <c r="A11" i="1"/>
  <c r="A13" i="1"/>
  <c r="A2" i="1"/>
  <c r="F11" i="1"/>
  <c r="G11" i="1" s="1"/>
  <c r="J11" i="1" s="1"/>
  <c r="E7" i="1"/>
  <c r="E8" i="1"/>
  <c r="E9" i="1"/>
  <c r="E13" i="1"/>
  <c r="E3" i="1"/>
  <c r="E5" i="1"/>
  <c r="F2" i="1"/>
  <c r="G2" i="1" s="1"/>
  <c r="J2" i="1" s="1"/>
  <c r="F3" i="1"/>
  <c r="F4" i="1"/>
  <c r="G4" i="1" s="1"/>
  <c r="J4" i="1" s="1"/>
  <c r="F5" i="1"/>
  <c r="F6" i="1"/>
  <c r="G6" i="1" s="1"/>
  <c r="F7" i="1"/>
  <c r="F8" i="1"/>
  <c r="F9" i="1"/>
  <c r="F10" i="1"/>
  <c r="G10" i="1" s="1"/>
  <c r="F13" i="1"/>
  <c r="H10" i="8" l="1" a="1"/>
  <c r="H10" i="8" s="1"/>
  <c r="H9" i="8"/>
  <c r="G8" i="1"/>
  <c r="G3" i="1"/>
  <c r="J3" i="1" s="1"/>
  <c r="G13" i="1"/>
  <c r="G9" i="1"/>
  <c r="J9" i="1" s="1"/>
  <c r="G7" i="1"/>
  <c r="J7" i="1" s="1"/>
  <c r="G5" i="1"/>
  <c r="J5" i="1" s="1"/>
  <c r="J10" i="1"/>
  <c r="J6" i="1"/>
  <c r="F9" i="5" l="1" a="1"/>
  <c r="F9" i="5" s="1"/>
  <c r="J8" i="1"/>
  <c r="J13" i="1"/>
  <c r="F8" i="5" l="1"/>
  <c r="G10" i="8" a="1"/>
  <c r="G10" i="8" s="1"/>
  <c r="C10" i="8" s="1"/>
  <c r="G9" i="8"/>
  <c r="C9" i="8" s="1"/>
  <c r="G8" i="5"/>
  <c r="G9" i="5" a="1"/>
  <c r="G9" i="5" s="1"/>
  <c r="B8" i="5" s="1"/>
  <c r="D8" i="9" s="1"/>
  <c r="B7" i="5" l="1"/>
  <c r="D7" i="9"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<sst xmlns="http://schemas.openxmlformats.org/spreadsheetml/2006/main" count="111" uniqueCount="49">
  <si>
    <t>Ωρες εργασίας</t>
  </si>
  <si>
    <t>Ωρομίσθιος/α</t>
  </si>
  <si>
    <t>Ωράριο εργασίας</t>
  </si>
  <si>
    <t>Εισαγωγή Ωρών</t>
  </si>
  <si>
    <t>Ωριαίο Αντιμίσθιο</t>
  </si>
  <si>
    <t>Συμπληρωματικές αποδοχές</t>
  </si>
  <si>
    <t>Μεταβλητές αποδοχές</t>
  </si>
  <si>
    <r>
      <rPr>
        <b/>
        <sz val="9"/>
        <color theme="1"/>
        <rFont val="Calibri"/>
        <family val="2"/>
        <charset val="161"/>
        <scheme val="minor"/>
      </rPr>
      <t xml:space="preserve">Βήμα 1 </t>
    </r>
    <r>
      <rPr>
        <sz val="9"/>
        <color theme="1"/>
        <rFont val="Calibri"/>
        <family val="2"/>
        <charset val="161"/>
        <scheme val="minor"/>
      </rPr>
      <t xml:space="preserve">: Προσρμόστε το εργαλείο στα χαρακτηριστικά της επιχείρησής σας 
α. Εισάγετε τον αριθμό των ωρών πλήρους απασχόλησης που ισχύουν για την εταιρεία σας.
β. Στο φύλλο «1. Στοιχεία επιχείρησης», τροποποιήστε τους Ρόλους / Επίπεδα ώστε να αντιστοιχούν στους ρόλους της δικής σας εταιρείας, με στόχο τη σύγκριση εργαζομένων με παρόμοια είδη εργασίας ή θέση στην ιεραρχική κατάταξη 
(Σημείωση: η ονομασία πρέπει να περιλαμβάνει κείμενο και όχι μόνο αριθμό).
</t>
    </r>
  </si>
  <si>
    <t>Φύλο</t>
  </si>
  <si>
    <r>
      <t>Βήμα 3:</t>
    </r>
    <r>
      <rPr>
        <sz val="9"/>
        <color theme="1"/>
        <rFont val="Calibri"/>
        <family val="2"/>
        <charset val="161"/>
        <scheme val="minor"/>
      </rPr>
      <t xml:space="preserve"> Προβολή αποτελεσμάτων. Στο φύλλο "Αποτελέσματα" εμφανίζονται αυτόματα τα αποτελέσματα για το διάμεσο και μέσο μισθολογικό χάσμα</t>
    </r>
  </si>
  <si>
    <r>
      <t xml:space="preserve">Το εργαλείο έχει σχεδιαστεί ώστε να συγκρίνει εργαζόμενους με </t>
    </r>
    <r>
      <rPr>
        <b/>
        <sz val="9"/>
        <color theme="1"/>
        <rFont val="Calibri"/>
        <family val="2"/>
        <charset val="161"/>
        <scheme val="minor"/>
      </rPr>
      <t>παρόμοια καθήκοντα και επίπεδα ευθύνης</t>
    </r>
    <r>
      <rPr>
        <sz val="9"/>
        <color theme="1"/>
        <rFont val="Calibri"/>
        <family val="2"/>
        <charset val="161"/>
        <scheme val="minor"/>
      </rPr>
      <t>, για πιο αξιόπιστα αποτελέσματα.</t>
    </r>
  </si>
  <si>
    <r>
      <t xml:space="preserve">Η ακρίβεια των αποτελεσμάτων εξαρτάται άμεσα από την </t>
    </r>
    <r>
      <rPr>
        <b/>
        <sz val="9"/>
        <color theme="1"/>
        <rFont val="Calibri"/>
        <family val="2"/>
        <charset val="161"/>
        <scheme val="minor"/>
      </rPr>
      <t>ορθή και πλήρη εισαγωγή των δεδομένων</t>
    </r>
  </si>
  <si>
    <t>Επίπεδα</t>
  </si>
  <si>
    <t>Επίπεδο 1</t>
  </si>
  <si>
    <t>Επίπεδο 2</t>
  </si>
  <si>
    <t>Επίπεδο 3</t>
  </si>
  <si>
    <t>Επίπεδο</t>
  </si>
  <si>
    <t xml:space="preserve">Καθεστώς/Ώρες απασχόλησης </t>
  </si>
  <si>
    <t>Full Time/Πλήρους απασχόλησης</t>
  </si>
  <si>
    <t>Part Time/Μερικής απασχόλησης</t>
  </si>
  <si>
    <t>Γυναίκα</t>
  </si>
  <si>
    <t>Άνδρας</t>
  </si>
  <si>
    <t>Id (εργαζόμενου/ης)</t>
  </si>
  <si>
    <t>Βασικός Μισθός</t>
  </si>
  <si>
    <t xml:space="preserve">Σύνολο Μεικτών Αποδοχών </t>
  </si>
  <si>
    <t>ΟΔΗΓΙΕΣ ΣΥΜΠΛΗΡΩΣΗΣ</t>
  </si>
  <si>
    <r>
      <rPr>
        <b/>
        <sz val="9"/>
        <color theme="1"/>
        <rFont val="Calibri"/>
        <family val="2"/>
        <charset val="161"/>
        <scheme val="minor"/>
      </rPr>
      <t>Βήμα 2 :</t>
    </r>
    <r>
      <rPr>
        <sz val="9"/>
        <color theme="1"/>
        <rFont val="Calibri"/>
        <family val="2"/>
        <charset val="161"/>
        <scheme val="minor"/>
      </rPr>
      <t xml:space="preserve"> Στο φύλλο "Στοιχεία προσωπικού" εισάγετε τα στοιχεία για κάθε εργαζόμενο/η
•	Φύλο
•	Ρόλο / Επίπεδο
•	Μισθό ή ωρομίσθιο
•	Τύπο απασχόλησης (πλήρης / μερική)
Ως προς τις αμοιβές εισάγετε: 
στη </t>
    </r>
    <r>
      <rPr>
        <b/>
        <sz val="9"/>
        <color theme="1"/>
        <rFont val="Calibri"/>
        <family val="2"/>
        <charset val="161"/>
        <scheme val="minor"/>
      </rPr>
      <t>στήλη G</t>
    </r>
    <r>
      <rPr>
        <sz val="9"/>
        <color theme="1"/>
        <rFont val="Calibri"/>
        <family val="2"/>
        <charset val="161"/>
        <scheme val="minor"/>
      </rPr>
      <t xml:space="preserve">  το βασικό/κύριο μισθό με τις εισφορές
στη</t>
    </r>
    <r>
      <rPr>
        <b/>
        <sz val="9"/>
        <color theme="1"/>
        <rFont val="Calibri"/>
        <family val="2"/>
        <charset val="161"/>
        <scheme val="minor"/>
      </rPr>
      <t xml:space="preserve"> στήλη Η</t>
    </r>
    <r>
      <rPr>
        <sz val="9"/>
        <color theme="1"/>
        <rFont val="Calibri"/>
        <family val="2"/>
        <charset val="161"/>
        <scheme val="minor"/>
      </rPr>
      <t xml:space="preserve"> (Συμπληρωματικές αποδοχές) τυχόν επιδόματα θέσης/ευθύνης, γάμου/τέκνων,  επικινδυνότητας επίδομα κατά την άδεια μητρότητας και τυχόν άλλα επιδόματα
στη </t>
    </r>
    <r>
      <rPr>
        <b/>
        <sz val="9"/>
        <color theme="1"/>
        <rFont val="Calibri"/>
        <family val="2"/>
        <charset val="161"/>
        <scheme val="minor"/>
      </rPr>
      <t xml:space="preserve">στήλη Ι </t>
    </r>
    <r>
      <rPr>
        <sz val="9"/>
        <color theme="1"/>
        <rFont val="Calibri"/>
        <family val="2"/>
        <charset val="161"/>
        <scheme val="minor"/>
      </rPr>
      <t>(Μεταβλητές αποδοχές) τυχόν bonus απόδοσης, προμήθειες, υπερωρίες (νυχτερινές βάρδιες) &amp;οποιοδήποτε άλλο είδος χρηματικής αποζημίωσης παρέχετε στο προσωπικό</t>
    </r>
  </si>
  <si>
    <t>Αριθμός υπαλλήλων</t>
  </si>
  <si>
    <t>Γυναίκες</t>
  </si>
  <si>
    <t>Άνδρες</t>
  </si>
  <si>
    <t/>
  </si>
  <si>
    <t>Μέσος συνολικός μισθός</t>
  </si>
  <si>
    <t>Διάμεσος συνολικός μισθός</t>
  </si>
  <si>
    <t>Το μισθολογικό χάσμα ανά επίπεδο είναι:</t>
  </si>
  <si>
    <t>Μέσο</t>
  </si>
  <si>
    <t>Διάμεσο</t>
  </si>
  <si>
    <t>Έμφυλο μισθολογικό χάσμα ανδρών/γυναικών</t>
  </si>
  <si>
    <t>Μισθολογικό Χάσμα ανά Επίπεδο</t>
  </si>
  <si>
    <t>Διάμεσος</t>
  </si>
  <si>
    <t>Μέσος</t>
  </si>
  <si>
    <t>Το μισθολογικό χάσμα της εταιρείας είναι:</t>
  </si>
  <si>
    <t>Αποτελέσματα Έμφυλου Μισθολογικού Χάσματος</t>
  </si>
  <si>
    <t>Μισθολογικό Χάσμα στις συμπληρωματικές αποδοχές</t>
  </si>
  <si>
    <t>Το μισθολογικό χάσμα της εταιρείας στις συμπληρωματικές αποδοχές είναι:</t>
  </si>
  <si>
    <t>Μέσες συμπληρωματικές αποδοχές</t>
  </si>
  <si>
    <t>Διάμεσες συμπληρωματικές αποδοχές</t>
  </si>
  <si>
    <t>Μέσες μεταβλητές αποδοχές</t>
  </si>
  <si>
    <t>Διάμεσες μεταβλητές αποδοχές</t>
  </si>
  <si>
    <t>Σύνολο ωρών εργασίας πλήρους ωραρίου</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</si>
</sst>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quot;_-;\-* #,##0.00\ &quot;€&quot;_-;_-* &quot;-&quot;??\ &quot;€&quot;_-;_-@_-"/>
    <numFmt numFmtId="164" formatCode="0.0%"/>
    <numFmt numFmtId="165" formatCode="#,##0.00\ &quot;€&quot;"/>
  </numFmts>
  <fonts count="18">
    <font>
      <sz val="11"/>
      <color theme="1"/>
      <name val="Calibri"/>
      <family val="2"/>
      <charset val="161"/>
      <scheme val="minor"/>
    </font>
    <font>
      <b/>
      <sz val="11"/>
      <color theme="1"/>
      <name val="Calibri"/>
      <family val="2"/>
      <charset val="161"/>
      <scheme val="minor"/>
    </font>
    <font>
      <sz val="9"/>
      <color theme="1"/>
      <name val="Calibri"/>
      <family val="2"/>
      <charset val="161"/>
      <scheme val="minor"/>
    </font>
    <font>
      <b/>
      <sz val="9"/>
      <color theme="1"/>
      <name val="Calibri"/>
      <family val="2"/>
      <charset val="161"/>
      <scheme val="minor"/>
    </font>
    <font>
      <sz val="11"/>
      <color theme="1"/>
      <name val="Calibri"/>
      <family val="2"/>
      <charset val="161"/>
      <scheme val="minor"/>
    </font>
    <font>
      <sz val="8"/>
      <name val="Calibri"/>
      <family val="2"/>
      <charset val="161"/>
      <scheme val="minor"/>
    </font>
    <font>
      <sz val="20"/>
      <color theme="8" tint="-0.249977111117893"/>
      <name val="Aptos Black"/>
      <family val="2"/>
    </font>
    <font>
      <sz val="11"/>
      <color theme="1"/>
      <name val="Aptos"/>
      <family val="2"/>
    </font>
    <font>
      <b/>
      <sz val="12"/>
      <color theme="8" tint="-0.249977111117893"/>
      <name val="Aptos"/>
      <family val="2"/>
    </font>
    <font>
      <b/>
      <sz val="10"/>
      <color theme="0"/>
      <name val="Aptos"/>
      <family val="2"/>
    </font>
    <font>
      <sz val="10"/>
      <color theme="1"/>
      <name val="Aptos"/>
      <family val="2"/>
    </font>
    <font>
      <b/>
      <sz val="12"/>
      <color theme="1"/>
      <name val="Aptos"/>
      <family val="2"/>
    </font>
    <font>
      <b/>
      <sz val="12"/>
      <color theme="4"/>
      <name val="Aptos"/>
      <family val="2"/>
    </font>
    <font>
      <sz val="11"/>
      <name val="Aptos"/>
      <family val="2"/>
    </font>
    <font>
      <b/>
      <sz val="11"/>
      <name val="Aptos"/>
      <family val="2"/>
    </font>
    <font>
      <sz val="9"/>
      <name val="Aptos"/>
      <family val="2"/>
    </font>
    <font>
      <sz val="8"/>
      <color theme="4"/>
      <name val="Aptos"/>
      <family val="2"/>
    </font>
    <font>
      <sz val="9"/>
      <color theme="0" tint="-0.499984740745262"/>
      <name val="Aptos"/>
      <family val="2"/>
    </font>
  </fonts>
  <fills count="11">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rgb="FFF2F2F2"/>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249977111117893"/>
        <bgColor indexed="64"/>
      </patternFill>
    </fill>
    <fill>
      <patternFill patternType="solid">
        <fgColor theme="9" tint="-0.249977111117893"/>
        <bgColor indexed="64"/>
      </patternFill>
    </fill>
  </fills>
  <borders count="31">
    <border>
      <left/>
      <right/>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8"/>
      </left>
      <right style="thin">
        <color theme="8"/>
      </right>
      <top style="thin">
        <color theme="8"/>
      </top>
      <bottom style="thin">
        <color theme="8"/>
      </bottom>
      <diagonal/>
    </border>
    <border>
      <left style="thin">
        <color rgb="FF0070C0"/>
      </left>
      <right/>
      <top style="thin">
        <color rgb="FF0070C0"/>
      </top>
      <bottom/>
      <diagonal/>
    </border>
    <border>
      <left/>
      <right/>
      <top style="thin">
        <color rgb="FF0070C0"/>
      </top>
      <bottom/>
      <diagonal/>
    </border>
    <border>
      <left/>
      <right style="thin">
        <color rgb="FF0070C0"/>
      </right>
      <top style="thin">
        <color rgb="FF0070C0"/>
      </top>
      <bottom/>
      <diagonal/>
    </border>
    <border>
      <left style="thin">
        <color rgb="FF0070C0"/>
      </left>
      <right/>
      <top/>
      <bottom/>
      <diagonal/>
    </border>
    <border>
      <left/>
      <right style="thin">
        <color rgb="FF0070C0"/>
      </right>
      <top/>
      <bottom/>
      <diagonal/>
    </border>
    <border>
      <left style="thin">
        <color rgb="FF0070C0"/>
      </left>
      <right/>
      <top/>
      <bottom style="thin">
        <color rgb="FF0070C0"/>
      </bottom>
      <diagonal/>
    </border>
    <border>
      <left/>
      <right/>
      <top/>
      <bottom style="thin">
        <color rgb="FF0070C0"/>
      </bottom>
      <diagonal/>
    </border>
    <border>
      <left/>
      <right style="thin">
        <color rgb="FF0070C0"/>
      </right>
      <top/>
      <bottom style="thin">
        <color rgb="FF0070C0"/>
      </bottom>
      <diagonal/>
    </border>
    <border>
      <left/>
      <right style="thin">
        <color theme="0" tint="-0.24994659260841701"/>
      </right>
      <top style="thin">
        <color theme="0" tint="-0.24994659260841701"/>
      </top>
      <bottom/>
      <diagonal/>
    </border>
    <border>
      <left/>
      <right/>
      <top/>
      <bottom style="thin">
        <color theme="0" tint="-0.24994659260841701"/>
      </bottom>
      <diagonal/>
    </border>
    <border>
      <left style="thin">
        <color rgb="FF0070C0"/>
      </left>
      <right style="thin">
        <color theme="0" tint="-0.24994659260841701"/>
      </right>
      <top/>
      <bottom style="thin">
        <color theme="0" tint="-0.24994659260841701"/>
      </bottom>
      <diagonal/>
    </border>
    <border>
      <left style="thin">
        <color rgb="FF0070C0"/>
      </left>
      <right style="thin">
        <color theme="0" tint="-0.24994659260841701"/>
      </right>
      <top style="thin">
        <color theme="0" tint="-0.24994659260841701"/>
      </top>
      <bottom style="thin">
        <color theme="0" tint="-0.2499465926084170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theme="0" tint="-0.24994659260841701"/>
      </right>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theme="0" tint="-0.24994659260841701"/>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05">
    <xf numFmtId="0" fontId="0" fillId="0" borderId="0" xfId="0"/>
    <xf numFmtId="0" fontId="1" fillId="0" borderId="0" xfId="0" applyFont="1"/>
    <xf numFmtId="0" fontId="2" fillId="0" borderId="0" xfId="0" applyFont="1" applyAlignment="1">
      <alignment wrapText="1"/>
    </xf>
    <xf numFmtId="0" fontId="3" fillId="0" borderId="0" xfId="0" applyFont="1" applyAlignment="1">
      <alignment vertical="center"/>
    </xf>
    <xf numFmtId="0" fontId="3" fillId="0" borderId="0" xfId="0" applyFont="1" applyAlignment="1">
      <alignment vertical="center" wrapText="1"/>
    </xf>
    <xf numFmtId="0" fontId="2" fillId="0" borderId="0" xfId="0" applyFont="1" applyAlignment="1">
      <alignment horizontal="left" vertical="center" wrapText="1" indent="1"/>
    </xf>
    <xf numFmtId="0" fontId="2" fillId="0" borderId="0" xfId="0" applyFont="1"/>
    <xf numFmtId="0" fontId="0" fillId="0" borderId="0" xfId="0" applyAlignment="1">
      <alignment horizontal="center"/>
    </xf>
    <xf numFmtId="0" fontId="3" fillId="0" borderId="0" xfId="0" applyFont="1" applyAlignment="1">
      <alignment horizontal="center"/>
    </xf>
    <xf numFmtId="0" fontId="3" fillId="0" borderId="0" xfId="0" applyFont="1"/>
    <xf numFmtId="0" fontId="2" fillId="0" borderId="0" xfId="0" applyFont="1" applyAlignment="1">
      <alignment vertical="top" wrapText="1"/>
    </xf>
    <xf numFmtId="44" fontId="0" fillId="0" borderId="0" xfId="1" applyFont="1"/>
    <xf numFmtId="44" fontId="0" fillId="2" borderId="0" xfId="1" applyFont="1" applyFill="1"/>
    <xf numFmtId="0" fontId="0" fillId="2" borderId="0" xfId="0" applyFill="1"/>
    <xf numFmtId="44" fontId="0" fillId="0" borderId="0" xfId="1" applyFont="1" applyFill="1"/>
    <xf numFmtId="0" fontId="0" fillId="0" borderId="0" xfId="0" applyAlignment="1">
      <alignment wrapText="1"/>
    </xf>
    <xf numFmtId="0" fontId="7" fillId="0" borderId="0" xfId="0" applyFont="1" applyAlignment="1">
      <alignment wrapText="1"/>
    </xf>
    <xf numFmtId="49" fontId="8" fillId="4" borderId="7" xfId="0" applyNumberFormat="1" applyFont="1" applyFill="1" applyBorder="1" applyAlignment="1" applyProtection="1">
      <alignment vertical="center"/>
      <protection locked="0"/>
    </xf>
    <xf numFmtId="0" fontId="9" fillId="5" borderId="2" xfId="0" applyFont="1" applyFill="1" applyBorder="1" applyAlignment="1">
      <alignment horizontal="center" vertical="center" wrapText="1"/>
    </xf>
    <xf numFmtId="0" fontId="10" fillId="0" borderId="5" xfId="0" applyFont="1" applyBorder="1" applyAlignment="1">
      <alignment vertical="center"/>
    </xf>
    <xf numFmtId="0" fontId="0" fillId="7" borderId="0" xfId="0" applyFill="1"/>
    <xf numFmtId="0" fontId="11" fillId="0" borderId="6" xfId="0" applyFont="1" applyBorder="1" applyAlignment="1">
      <alignment vertical="center"/>
    </xf>
    <xf numFmtId="0" fontId="7" fillId="0" borderId="8" xfId="0" applyFont="1" applyBorder="1" applyAlignment="1">
      <alignment wrapText="1"/>
    </xf>
    <xf numFmtId="0" fontId="7" fillId="0" borderId="9" xfId="0" applyFont="1" applyBorder="1" applyAlignment="1">
      <alignment wrapText="1"/>
    </xf>
    <xf numFmtId="0" fontId="7" fillId="0" borderId="10" xfId="0" applyFont="1" applyBorder="1" applyAlignment="1">
      <alignment wrapText="1"/>
    </xf>
    <xf numFmtId="0" fontId="7" fillId="0" borderId="11" xfId="0" applyFont="1" applyBorder="1" applyAlignment="1">
      <alignment wrapText="1"/>
    </xf>
    <xf numFmtId="0" fontId="7" fillId="0" borderId="12" xfId="0" applyFont="1" applyBorder="1" applyAlignment="1">
      <alignment wrapText="1"/>
    </xf>
    <xf numFmtId="0" fontId="10" fillId="0" borderId="12" xfId="0" applyFont="1" applyBorder="1" applyAlignment="1">
      <alignment wrapText="1"/>
    </xf>
    <xf numFmtId="0" fontId="7" fillId="0" borderId="13" xfId="0" applyFont="1" applyBorder="1" applyAlignment="1">
      <alignment wrapText="1"/>
    </xf>
    <xf numFmtId="0" fontId="7" fillId="0" borderId="14" xfId="0" applyFont="1" applyBorder="1" applyAlignment="1">
      <alignment wrapText="1"/>
    </xf>
    <xf numFmtId="0" fontId="7" fillId="0" borderId="15" xfId="0" applyFont="1" applyBorder="1" applyAlignment="1">
      <alignment wrapText="1"/>
    </xf>
    <xf numFmtId="0" fontId="10" fillId="0" borderId="11" xfId="0" applyFont="1" applyBorder="1" applyAlignment="1">
      <alignment wrapText="1"/>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10" fillId="0" borderId="16" xfId="0" applyFont="1" applyBorder="1" applyAlignment="1">
      <alignment wrapText="1"/>
    </xf>
    <xf numFmtId="165" fontId="10" fillId="0" borderId="3" xfId="0" applyNumberFormat="1" applyFont="1" applyBorder="1" applyAlignment="1">
      <alignment wrapText="1"/>
    </xf>
    <xf numFmtId="165" fontId="10" fillId="0" borderId="1" xfId="0" applyNumberFormat="1" applyFont="1" applyBorder="1" applyAlignment="1">
      <alignment wrapText="1"/>
    </xf>
    <xf numFmtId="0" fontId="10" fillId="0" borderId="2" xfId="0" applyFont="1" applyBorder="1" applyAlignment="1">
      <alignment wrapText="1"/>
    </xf>
    <xf numFmtId="165" fontId="10" fillId="0" borderId="5" xfId="0" applyNumberFormat="1" applyFont="1" applyBorder="1" applyAlignment="1">
      <alignment wrapText="1"/>
    </xf>
    <xf numFmtId="165" fontId="10" fillId="0" borderId="6" xfId="0" applyNumberFormat="1" applyFont="1" applyBorder="1" applyAlignment="1">
      <alignment wrapText="1"/>
    </xf>
    <xf numFmtId="0" fontId="10" fillId="0" borderId="6" xfId="0" applyFont="1" applyBorder="1" applyAlignment="1">
      <alignment vertical="center"/>
    </xf>
    <xf numFmtId="0" fontId="9" fillId="5" borderId="16" xfId="0" applyFont="1" applyFill="1" applyBorder="1" applyAlignment="1">
      <alignment horizontal="center" vertical="center" wrapText="1"/>
    </xf>
    <xf numFmtId="0" fontId="7" fillId="0" borderId="2" xfId="0" applyFont="1" applyBorder="1" applyAlignment="1">
      <alignment wrapText="1"/>
    </xf>
    <xf numFmtId="0" fontId="10" fillId="0" borderId="5" xfId="0" applyFont="1" applyBorder="1"/>
    <xf numFmtId="0" fontId="8" fillId="0" borderId="3" xfId="0" applyFont="1" applyBorder="1" applyAlignment="1">
      <alignment vertical="center" wrapText="1"/>
    </xf>
    <xf numFmtId="0" fontId="10" fillId="0" borderId="4" xfId="0" applyFont="1" applyBorder="1" applyAlignment="1">
      <alignment wrapText="1"/>
    </xf>
    <xf numFmtId="164" fontId="10" fillId="0" borderId="4" xfId="2" applyNumberFormat="1" applyFont="1" applyBorder="1" applyAlignment="1">
      <alignment wrapText="1"/>
    </xf>
    <xf numFmtId="164" fontId="11" fillId="6" borderId="4" xfId="2" applyNumberFormat="1" applyFont="1" applyFill="1" applyBorder="1" applyAlignment="1">
      <alignment wrapText="1"/>
    </xf>
    <xf numFmtId="0" fontId="11" fillId="6" borderId="4" xfId="0" applyFont="1" applyFill="1" applyBorder="1" applyAlignment="1">
      <alignment wrapText="1"/>
    </xf>
    <xf numFmtId="0" fontId="7" fillId="0" borderId="0" xfId="0" applyFont="1"/>
    <xf numFmtId="0" fontId="7" fillId="0" borderId="8" xfId="0" applyFont="1" applyBorder="1"/>
    <xf numFmtId="0" fontId="7" fillId="0" borderId="9" xfId="0" applyFont="1" applyBorder="1"/>
    <xf numFmtId="0" fontId="7" fillId="0" borderId="10" xfId="0" applyFont="1" applyBorder="1"/>
    <xf numFmtId="0" fontId="7" fillId="0" borderId="11" xfId="0" applyFont="1" applyBorder="1"/>
    <xf numFmtId="0" fontId="7" fillId="0" borderId="12" xfId="0" applyFont="1" applyBorder="1"/>
    <xf numFmtId="0" fontId="12" fillId="0" borderId="18" xfId="0" applyFont="1" applyBorder="1" applyAlignment="1">
      <alignment vertical="center" wrapText="1"/>
    </xf>
    <xf numFmtId="0" fontId="14" fillId="0" borderId="19" xfId="0" applyFont="1" applyBorder="1" applyAlignment="1">
      <alignment vertical="center"/>
    </xf>
    <xf numFmtId="0" fontId="7" fillId="0" borderId="13" xfId="0" applyFont="1" applyBorder="1"/>
    <xf numFmtId="0" fontId="7" fillId="0" borderId="14" xfId="0" applyFont="1" applyBorder="1"/>
    <xf numFmtId="0" fontId="7" fillId="0" borderId="15" xfId="0" applyFont="1" applyBorder="1"/>
    <xf numFmtId="165" fontId="11" fillId="0" borderId="1" xfId="0" applyNumberFormat="1" applyFont="1" applyBorder="1" applyAlignment="1">
      <alignment wrapText="1"/>
    </xf>
    <xf numFmtId="164" fontId="13" fillId="0" borderId="4" xfId="2" applyNumberFormat="1" applyFont="1" applyFill="1" applyBorder="1" applyAlignment="1">
      <alignment horizontal="center" vertical="center"/>
    </xf>
    <xf numFmtId="164" fontId="15" fillId="0" borderId="4" xfId="2" applyNumberFormat="1" applyFont="1" applyFill="1" applyBorder="1" applyAlignment="1">
      <alignment horizontal="center" vertical="center"/>
    </xf>
    <xf numFmtId="164" fontId="15" fillId="0" borderId="0" xfId="2" applyNumberFormat="1" applyFont="1" applyFill="1" applyBorder="1" applyAlignment="1">
      <alignment horizontal="center" vertical="center"/>
    </xf>
    <xf numFmtId="164" fontId="15" fillId="0" borderId="4" xfId="2" applyNumberFormat="1" applyFont="1" applyBorder="1"/>
    <xf numFmtId="0" fontId="16" fillId="8" borderId="16" xfId="0" applyFont="1" applyFill="1" applyBorder="1" applyAlignment="1">
      <alignment horizontal="center" vertical="center" wrapText="1"/>
    </xf>
    <xf numFmtId="164" fontId="17" fillId="0" borderId="4" xfId="2" applyNumberFormat="1" applyFont="1" applyFill="1" applyBorder="1" applyAlignment="1">
      <alignment horizontal="right" vertical="center"/>
    </xf>
    <xf numFmtId="0" fontId="0" fillId="0" borderId="20" xfId="0" applyBorder="1"/>
    <xf numFmtId="0" fontId="0" fillId="0" borderId="21" xfId="0" applyBorder="1"/>
    <xf numFmtId="0" fontId="0" fillId="0" borderId="22" xfId="0" applyBorder="1"/>
    <xf numFmtId="0" fontId="7" fillId="0" borderId="23" xfId="0" applyFont="1" applyBorder="1"/>
    <xf numFmtId="0" fontId="7" fillId="0" borderId="0" xfId="0" applyFont="1" applyBorder="1"/>
    <xf numFmtId="0" fontId="0" fillId="0" borderId="0" xfId="0" applyBorder="1"/>
    <xf numFmtId="0" fontId="0" fillId="0" borderId="24" xfId="0" applyBorder="1"/>
    <xf numFmtId="0" fontId="12" fillId="0" borderId="25" xfId="0" applyFont="1" applyBorder="1" applyAlignment="1">
      <alignment vertical="center" wrapText="1"/>
    </xf>
    <xf numFmtId="0" fontId="15" fillId="0" borderId="26" xfId="0" applyFont="1" applyBorder="1" applyAlignment="1">
      <alignment vertical="center"/>
    </xf>
    <xf numFmtId="0" fontId="15" fillId="0" borderId="23" xfId="0" applyFont="1" applyBorder="1" applyAlignment="1">
      <alignment vertical="center"/>
    </xf>
    <xf numFmtId="0" fontId="15" fillId="0" borderId="0" xfId="0" applyFont="1" applyBorder="1"/>
    <xf numFmtId="0" fontId="0" fillId="0" borderId="23" xfId="0" applyBorder="1"/>
    <xf numFmtId="0" fontId="3" fillId="0" borderId="0" xfId="0" applyFont="1" applyBorder="1" applyAlignment="1">
      <alignment vertical="center" wrapText="1"/>
    </xf>
    <xf numFmtId="0" fontId="3" fillId="0" borderId="24" xfId="0" applyFont="1" applyBorder="1" applyAlignment="1">
      <alignment vertical="center" wrapText="1"/>
    </xf>
    <xf numFmtId="0" fontId="0" fillId="0" borderId="27" xfId="0" applyBorder="1"/>
    <xf numFmtId="0" fontId="0" fillId="0" borderId="28" xfId="0" applyBorder="1"/>
    <xf numFmtId="0" fontId="0" fillId="0" borderId="29" xfId="0" applyBorder="1"/>
    <xf numFmtId="0" fontId="3" fillId="0" borderId="23" xfId="0" applyFont="1" applyBorder="1" applyAlignment="1">
      <alignment vertical="center" wrapText="1"/>
    </xf>
    <xf numFmtId="0" fontId="9" fillId="9" borderId="16"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3" fillId="0" borderId="0" xfId="0" applyFont="1" applyAlignment="1">
      <alignment horizontal="center" wrapText="1"/>
    </xf>
    <xf numFmtId="0" fontId="6" fillId="3" borderId="0" xfId="0" applyFont="1" applyFill="1" applyAlignment="1">
      <alignment horizontal="left" vertical="center"/>
    </xf>
    <xf numFmtId="0" fontId="9" fillId="9" borderId="30"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9" fillId="9" borderId="17"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10" borderId="0" xfId="0" applyFont="1" applyFill="1" applyBorder="1" applyAlignment="1">
      <alignment horizontal="center" vertical="center" wrapText="1"/>
    </xf>
    <xf numFmtId="0" fontId="9" fillId="10" borderId="17" xfId="0" applyFont="1" applyFill="1" applyBorder="1" applyAlignment="1">
      <alignment horizontal="center" vertical="center" wrapText="1"/>
    </xf>
  </cellXfs>
  <cellStyles count="3">
    <cellStyle name="Κανονικό" xfId="0" builtinId="0"/>
    <cellStyle name="Νόμισμα" xfId="1" builtinId="4"/>
    <cellStyle name="Ποσοστό" xfId="2" builtinId="5"/>
  </cellStyles>
  <dxfs count="11">
    <dxf>
      <font>
        <b val="0"/>
        <strike val="0"/>
        <outline val="0"/>
        <shadow val="0"/>
        <u val="none"/>
        <vertAlign val="baseline"/>
        <sz val="9"/>
        <color theme="0" tint="-0.499984740745262"/>
        <name val="Aptos"/>
        <scheme val="none"/>
      </font>
      <fill>
        <patternFill patternType="none">
          <fgColor indexed="64"/>
          <bgColor auto="1"/>
        </patternFill>
      </fill>
      <alignment horizontal="right" vertical="center" textRotation="0" wrapText="0" indent="0" justifyLastLine="0" shrinkToFit="0" readingOrder="0"/>
    </dxf>
    <dxf>
      <font>
        <b val="0"/>
        <strike val="0"/>
        <outline val="0"/>
        <shadow val="0"/>
        <u val="none"/>
        <vertAlign val="baseline"/>
        <sz val="9"/>
        <color auto="1"/>
        <name val="Aptos"/>
        <scheme val="none"/>
      </font>
      <numFmt numFmtId="164" formatCode="0.0%"/>
      <fill>
        <patternFill patternType="none">
          <fgColor indexed="64"/>
          <bgColor auto="1"/>
        </patternFill>
      </fill>
      <border diagonalUp="0" diagonalDown="0">
        <right style="thin">
          <color theme="0" tint="-0.24994659260841701"/>
        </right>
      </border>
    </dxf>
    <dxf>
      <font>
        <b val="0"/>
        <i val="0"/>
        <strike val="0"/>
        <condense val="0"/>
        <extend val="0"/>
        <outline val="0"/>
        <shadow val="0"/>
        <u val="none"/>
        <vertAlign val="baseline"/>
        <sz val="9"/>
        <color auto="1"/>
        <name val="Aptos"/>
        <scheme val="none"/>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strike val="0"/>
        <outline val="0"/>
        <shadow val="0"/>
        <u val="none"/>
        <vertAlign val="baseline"/>
        <sz val="9"/>
        <color auto="1"/>
        <name val="Aptos"/>
        <scheme val="none"/>
      </font>
      <fill>
        <patternFill patternType="none">
          <fgColor indexed="64"/>
          <bgColor auto="1"/>
        </patternFill>
      </fill>
    </dxf>
    <dxf>
      <font>
        <b val="0"/>
        <strike val="0"/>
        <outline val="0"/>
        <shadow val="0"/>
        <u val="none"/>
        <vertAlign val="baseline"/>
        <sz val="9"/>
        <color auto="1"/>
        <name val="Aptos"/>
        <scheme val="none"/>
      </font>
      <fill>
        <patternFill patternType="none">
          <fgColor indexed="64"/>
          <bgColor auto="1"/>
        </patternFill>
      </fill>
    </dxf>
    <dxf>
      <font>
        <strike val="0"/>
        <outline val="0"/>
        <shadow val="0"/>
        <u val="none"/>
        <vertAlign val="baseline"/>
        <name val="Aptos"/>
        <scheme val="none"/>
      </font>
    </dxf>
    <dxf>
      <font>
        <b val="0"/>
        <i val="0"/>
        <strike val="0"/>
        <condense val="0"/>
        <extend val="0"/>
        <outline val="0"/>
        <shadow val="0"/>
        <u val="none"/>
        <vertAlign val="baseline"/>
        <sz val="11"/>
        <color auto="1"/>
        <name val="Aptos"/>
        <scheme val="none"/>
      </font>
      <numFmt numFmtId="14" formatCode="0.00%"/>
      <fill>
        <patternFill patternType="none">
          <fgColor indexed="64"/>
          <bgColor auto="1"/>
        </patternFill>
      </fill>
      <alignment horizontal="center" vertical="center" textRotation="0" wrapText="0" indent="0" justifyLastLine="0" shrinkToFit="0" readingOrder="0"/>
      <border diagonalUp="0" diagonalDown="0">
        <left style="thin">
          <color theme="0" tint="-0.24994659260841701"/>
        </left>
        <right/>
        <top style="thin">
          <color theme="0" tint="-0.24994659260841701"/>
        </top>
        <bottom style="thin">
          <color theme="0" tint="-0.24994659260841701"/>
        </bottom>
        <vertical/>
        <horizontal style="thin">
          <color theme="0" tint="-0.24994659260841701"/>
        </horizontal>
      </border>
    </dxf>
    <dxf>
      <font>
        <strike val="0"/>
        <outline val="0"/>
        <shadow val="0"/>
        <u val="none"/>
        <vertAlign val="baseline"/>
        <sz val="11"/>
        <color auto="1"/>
        <name val="Aptos"/>
        <scheme val="none"/>
      </font>
      <fill>
        <patternFill patternType="none">
          <fgColor indexed="64"/>
          <bgColor auto="1"/>
        </patternFill>
      </fill>
    </dxf>
    <dxf>
      <font>
        <strike val="0"/>
        <outline val="0"/>
        <shadow val="0"/>
        <u val="none"/>
        <vertAlign val="baseline"/>
        <sz val="11"/>
        <color auto="1"/>
        <name val="Aptos"/>
        <scheme val="none"/>
      </font>
      <fill>
        <patternFill patternType="none">
          <fgColor indexed="64"/>
          <bgColor auto="1"/>
        </patternFill>
      </fill>
    </dxf>
    <dxf>
      <font>
        <strike val="0"/>
        <outline val="0"/>
        <shadow val="0"/>
        <u val="none"/>
        <vertAlign val="baseline"/>
        <name val="Aptos"/>
        <scheme val="none"/>
      </font>
    </dxf>
    <dxf>
      <font>
        <color theme="0"/>
      </font>
    </dxf>
  </dxfs>
  <tableStyles count="1" defaultTableStyle="TableStyleMedium2" defaultPivotStyle="PivotStyleLight16">
    <tableStyle name="Στυλ πίνακα 1" pivot="0" count="1">
      <tableStyleElement type="wholeTable" dxfId="10"/>
    </tableStyle>
  </tableStyles>
  <colors>
    <mruColors>
      <color rgb="FF548235"/>
      <color rgb="FF006699"/>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2131889763779514E-2"/>
          <c:y val="1.5779095969621307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Αποτελέσματα!$B$6</c:f>
              <c:strCache>
                <c:ptCount val="1"/>
                <c:pt idx="0">
                  <c:v>Έμφυλο μισθολογικό χάσμα ανδρών/γυναικών</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Aptos" panose="020B0004020202020204" pitchFamily="34" charset="0"/>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Αποτελέσματα!$A$7:$A$8</c:f>
              <c:strCache>
                <c:ptCount val="2"/>
                <c:pt idx="0">
                  <c:v>Μέσο</c:v>
                </c:pt>
                <c:pt idx="1">
                  <c:v>Διάμεσο</c:v>
                </c:pt>
              </c:strCache>
            </c:strRef>
          </c:cat>
          <c:val>
            <c:numRef>
              <c:f>Αποτελέσματα!$B$7:$B$8</c:f>
              <c:numCache>
                <c:formatCode>0.0%</c:formatCode>
                <c:ptCount val="2"/>
                <c:pt idx="0">
                  <c:v>0.20524499654934444</c:v>
                </c:pt>
                <c:pt idx="1">
                  <c:v>0.22391559202813599</c:v>
                </c:pt>
              </c:numCache>
            </c:numRef>
          </c:val>
          <c:extLst xmlns:c16r2="http://schemas.microsoft.com/office/drawing/2015/06/chart">
            <c:ext xmlns:c16="http://schemas.microsoft.com/office/drawing/2014/chart" uri="{C3380CC4-5D6E-409C-BE32-E72D297353CC}">
              <c16:uniqueId val="{00000000-72A2-4C2A-97DF-B5CA3CF9C1E1}"/>
            </c:ext>
          </c:extLst>
        </c:ser>
        <c:dLbls>
          <c:dLblPos val="outEnd"/>
          <c:showLegendKey val="0"/>
          <c:showVal val="1"/>
          <c:showCatName val="0"/>
          <c:showSerName val="0"/>
          <c:showPercent val="0"/>
          <c:showBubbleSize val="0"/>
        </c:dLbls>
        <c:gapWidth val="219"/>
        <c:overlap val="-27"/>
        <c:axId val="-605421456"/>
        <c:axId val="-605413296"/>
      </c:barChart>
      <c:catAx>
        <c:axId val="-60542145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605413296"/>
        <c:crosses val="autoZero"/>
        <c:auto val="1"/>
        <c:lblAlgn val="ctr"/>
        <c:lblOffset val="100"/>
        <c:noMultiLvlLbl val="0"/>
      </c:catAx>
      <c:valAx>
        <c:axId val="-60541329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605421456"/>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l-G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4.8134963836915887E-2"/>
          <c:y val="2.7777777777777776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'Συμπληρωματικές αποδοχές'!$C$6</c:f>
              <c:strCache>
                <c:ptCount val="1"/>
                <c:pt idx="0">
                  <c:v>Μεταβλητές αποδοχές</c:v>
                </c:pt>
              </c:strCache>
            </c:strRef>
          </c:tx>
          <c:spPr>
            <a:solidFill>
              <a:schemeClr val="accent6">
                <a:lumMod val="60000"/>
                <a:lumOff val="40000"/>
              </a:schemeClr>
            </a:solidFill>
            <a:ln>
              <a:noFill/>
            </a:ln>
            <a:effectLst/>
          </c:spPr>
          <c:invertIfNegative val="0"/>
          <c:dPt>
            <c:idx val="1"/>
            <c:invertIfNegative val="0"/>
            <c:bubble3D val="0"/>
            <c:spPr>
              <a:solidFill>
                <a:schemeClr val="accent6">
                  <a:lumMod val="75000"/>
                </a:schemeClr>
              </a:solidFill>
              <a:ln>
                <a:noFill/>
              </a:ln>
              <a:effectLst/>
            </c:spPr>
            <c:extLst xmlns:c16r2="http://schemas.microsoft.com/office/drawing/2015/06/chart">
              <c:ext xmlns:c16="http://schemas.microsoft.com/office/drawing/2014/chart" uri="{C3380CC4-5D6E-409C-BE32-E72D297353CC}">
                <c16:uniqueId val="{00000002-B77C-4E1C-8562-9F87BD05F978}"/>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'Συμπληρωματικές αποδοχές'!$A$7:$A$8</c:f>
              <c:strCache>
                <c:ptCount val="2"/>
                <c:pt idx="0">
                  <c:v>Μέσο</c:v>
                </c:pt>
                <c:pt idx="1">
                  <c:v>Διάμεσο</c:v>
                </c:pt>
              </c:strCache>
            </c:strRef>
          </c:cat>
          <c:val>
            <c:numRef>
              <c:f>'Συμπληρωματικές αποδοχές'!$C$7:$C$8</c:f>
              <c:numCache>
                <c:formatCode>0.0%</c:formatCode>
                <c:ptCount val="2"/>
                <c:pt idx="0">
                  <c:v>-0.37461139896373047</c:v>
                </c:pt>
                <c:pt idx="1">
                  <c:v>-0.81818181818181823</c:v>
                </c:pt>
              </c:numCache>
            </c:numRef>
          </c:val>
          <c:extLst xmlns:c16r2="http://schemas.microsoft.com/office/drawing/2015/06/chart">
            <c:ext xmlns:c16="http://schemas.microsoft.com/office/drawing/2014/chart" uri="{C3380CC4-5D6E-409C-BE32-E72D297353CC}">
              <c16:uniqueId val="{00000000-B77C-4E1C-8562-9F87BD05F978}"/>
            </c:ext>
          </c:extLst>
        </c:ser>
        <c:dLbls>
          <c:dLblPos val="outEnd"/>
          <c:showLegendKey val="0"/>
          <c:showVal val="1"/>
          <c:showCatName val="0"/>
          <c:showSerName val="0"/>
          <c:showPercent val="0"/>
          <c:showBubbleSize val="0"/>
        </c:dLbls>
        <c:gapWidth val="219"/>
        <c:overlap val="-27"/>
        <c:axId val="-598661248"/>
        <c:axId val="-598660160"/>
      </c:barChart>
      <c:catAx>
        <c:axId val="-5986612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598660160"/>
        <c:crosses val="autoZero"/>
        <c:auto val="1"/>
        <c:lblAlgn val="ctr"/>
        <c:lblOffset val="100"/>
        <c:noMultiLvlLbl val="0"/>
      </c:catAx>
      <c:valAx>
        <c:axId val="-598660160"/>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59866124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3.3284558180227464E-2"/>
          <c:y val="1.2749680404664817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Αποτελέσματα!$E$9</c:f>
              <c:strCache>
                <c:ptCount val="1"/>
                <c:pt idx="0">
                  <c:v>Διάμεσος συνολικός μισθός</c:v>
                </c:pt>
              </c:strCache>
            </c:strRef>
          </c:tx>
          <c:spPr>
            <a:solidFill>
              <a:schemeClr val="accent1"/>
            </a:solidFill>
            <a:ln>
              <a:noFill/>
            </a:ln>
            <a:effectLst/>
          </c:spPr>
          <c:invertIfNegative val="0"/>
          <c:dPt>
            <c:idx val="0"/>
            <c:invertIfNegative val="0"/>
            <c:bubble3D val="0"/>
            <c:spPr>
              <a:solidFill>
                <a:schemeClr val="accent2">
                  <a:lumMod val="40000"/>
                  <a:lumOff val="60000"/>
                </a:schemeClr>
              </a:solidFill>
              <a:ln>
                <a:noFill/>
              </a:ln>
              <a:effectLst/>
            </c:spPr>
            <c:extLst xmlns:c16r2="http://schemas.microsoft.com/office/drawing/2015/06/chart">
              <c:ext xmlns:c16="http://schemas.microsoft.com/office/drawing/2014/chart" uri="{C3380CC4-5D6E-409C-BE32-E72D297353CC}">
                <c16:uniqueId val="{00000001-D76C-481A-8BEA-1944BDCC1432}"/>
              </c:ext>
            </c:extLst>
          </c:dPt>
          <c:dPt>
            <c:idx val="1"/>
            <c:invertIfNegative val="0"/>
            <c:bubble3D val="0"/>
            <c:spPr>
              <a:solidFill>
                <a:srgbClr val="006699"/>
              </a:solidFill>
              <a:ln>
                <a:noFill/>
              </a:ln>
              <a:effectLst/>
            </c:spPr>
            <c:extLst xmlns:c16r2="http://schemas.microsoft.com/office/drawing/2015/06/chart">
              <c:ext xmlns:c16="http://schemas.microsoft.com/office/drawing/2014/chart" uri="{C3380CC4-5D6E-409C-BE32-E72D297353CC}">
                <c16:uniqueId val="{00000002-D76C-481A-8BEA-1944BDCC1432}"/>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ptos" panose="020B0004020202020204" pitchFamily="34" charset="0"/>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Αποτελέσματα!$F$6:$G$6</c:f>
              <c:strCache>
                <c:ptCount val="2"/>
                <c:pt idx="0">
                  <c:v>Γυναίκες</c:v>
                </c:pt>
                <c:pt idx="1">
                  <c:v>Άνδρες</c:v>
                </c:pt>
              </c:strCache>
            </c:strRef>
          </c:cat>
          <c:val>
            <c:numRef>
              <c:f>Αποτελέσματα!$F$9:$G$9</c:f>
              <c:numCache>
                <c:formatCode>#,##0.00\ "€"</c:formatCode>
                <c:ptCount val="2"/>
                <c:pt idx="0">
                  <c:v>1324</c:v>
                </c:pt>
                <c:pt idx="1">
                  <c:v>1706</c:v>
                </c:pt>
              </c:numCache>
            </c:numRef>
          </c:val>
          <c:extLst xmlns:c16r2="http://schemas.microsoft.com/office/drawing/2015/06/chart">
            <c:ext xmlns:c16="http://schemas.microsoft.com/office/drawing/2014/chart" uri="{C3380CC4-5D6E-409C-BE32-E72D297353CC}">
              <c16:uniqueId val="{00000000-D76C-481A-8BEA-1944BDCC1432}"/>
            </c:ext>
          </c:extLst>
        </c:ser>
        <c:dLbls>
          <c:dLblPos val="outEnd"/>
          <c:showLegendKey val="0"/>
          <c:showVal val="1"/>
          <c:showCatName val="0"/>
          <c:showSerName val="0"/>
          <c:showPercent val="0"/>
          <c:showBubbleSize val="0"/>
        </c:dLbls>
        <c:gapWidth val="219"/>
        <c:overlap val="-27"/>
        <c:axId val="-605418192"/>
        <c:axId val="-605414928"/>
      </c:barChart>
      <c:catAx>
        <c:axId val="-60541819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605414928"/>
        <c:crosses val="autoZero"/>
        <c:auto val="1"/>
        <c:lblAlgn val="ctr"/>
        <c:lblOffset val="100"/>
        <c:noMultiLvlLbl val="0"/>
      </c:catAx>
      <c:valAx>
        <c:axId val="-605414928"/>
        <c:scaling>
          <c:orientation val="minMax"/>
        </c:scaling>
        <c:delete val="0"/>
        <c:axPos val="l"/>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605418192"/>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l-G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1.4724630009484116E-2"/>
          <c:y val="1.5904572564612324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l-GR"/>
        </a:p>
      </c:txPr>
    </c:title>
    <c:autoTitleDeleted val="0"/>
    <c:plotArea>
      <c:layout/>
      <c:barChart>
        <c:barDir val="col"/>
        <c:grouping val="clustered"/>
        <c:varyColors val="0"/>
        <c:ser>
          <c:idx val="0"/>
          <c:order val="0"/>
          <c:tx>
            <c:strRef>
              <c:f>Επίπεδα!$F$10</c:f>
              <c:strCache>
                <c:ptCount val="1"/>
                <c:pt idx="0">
                  <c:v>Διάμεσος συνολικός μισθός</c:v>
                </c:pt>
              </c:strCache>
            </c:strRef>
          </c:tx>
          <c:spPr>
            <a:solidFill>
              <a:schemeClr val="accent1"/>
            </a:solidFill>
            <a:ln>
              <a:noFill/>
            </a:ln>
            <a:effectLst/>
          </c:spPr>
          <c:invertIfNegative val="0"/>
          <c:dPt>
            <c:idx val="0"/>
            <c:invertIfNegative val="0"/>
            <c:bubble3D val="0"/>
            <c:spPr>
              <a:solidFill>
                <a:schemeClr val="accent2">
                  <a:lumMod val="40000"/>
                  <a:lumOff val="60000"/>
                </a:schemeClr>
              </a:solidFill>
              <a:ln>
                <a:noFill/>
              </a:ln>
              <a:effectLst/>
            </c:spPr>
            <c:extLst xmlns:c16r2="http://schemas.microsoft.com/office/drawing/2015/06/chart">
              <c:ext xmlns:c16="http://schemas.microsoft.com/office/drawing/2014/chart" uri="{C3380CC4-5D6E-409C-BE32-E72D297353CC}">
                <c16:uniqueId val="{00000002-8C22-4040-A1DE-B2E103D35527}"/>
              </c:ext>
            </c:extLst>
          </c:dPt>
          <c:dPt>
            <c:idx val="1"/>
            <c:invertIfNegative val="0"/>
            <c:bubble3D val="0"/>
            <c:spPr>
              <a:solidFill>
                <a:srgbClr val="006699"/>
              </a:solidFill>
              <a:ln>
                <a:noFill/>
              </a:ln>
              <a:effectLst/>
            </c:spPr>
            <c:extLst xmlns:c16r2="http://schemas.microsoft.com/office/drawing/2015/06/chart">
              <c:ext xmlns:c16="http://schemas.microsoft.com/office/drawing/2014/chart" uri="{C3380CC4-5D6E-409C-BE32-E72D297353CC}">
                <c16:uniqueId val="{00000001-8C22-4040-A1DE-B2E103D35527}"/>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Επίπεδα!$G$7:$H$7</c:f>
              <c:strCache>
                <c:ptCount val="2"/>
                <c:pt idx="0">
                  <c:v>Γυναίκα</c:v>
                </c:pt>
                <c:pt idx="1">
                  <c:v>Άνδρας</c:v>
                </c:pt>
              </c:strCache>
            </c:strRef>
          </c:cat>
          <c:val>
            <c:numRef>
              <c:f>Επίπεδα!$G$10:$H$10</c:f>
              <c:numCache>
                <c:formatCode>#,##0.00\ "€"</c:formatCode>
                <c:ptCount val="2"/>
                <c:pt idx="0">
                  <c:v>787</c:v>
                </c:pt>
                <c:pt idx="1">
                  <c:v>1787</c:v>
                </c:pt>
              </c:numCache>
            </c:numRef>
          </c:val>
          <c:extLst xmlns:c16r2="http://schemas.microsoft.com/office/drawing/2015/06/chart">
            <c:ext xmlns:c16="http://schemas.microsoft.com/office/drawing/2014/chart" uri="{C3380CC4-5D6E-409C-BE32-E72D297353CC}">
              <c16:uniqueId val="{00000000-8C22-4040-A1DE-B2E103D35527}"/>
            </c:ext>
          </c:extLst>
        </c:ser>
        <c:dLbls>
          <c:dLblPos val="outEnd"/>
          <c:showLegendKey val="0"/>
          <c:showVal val="1"/>
          <c:showCatName val="0"/>
          <c:showSerName val="0"/>
          <c:showPercent val="0"/>
          <c:showBubbleSize val="0"/>
        </c:dLbls>
        <c:gapWidth val="219"/>
        <c:overlap val="-27"/>
        <c:axId val="-605417648"/>
        <c:axId val="-605424720"/>
      </c:barChart>
      <c:catAx>
        <c:axId val="-6054176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605424720"/>
        <c:crosses val="autoZero"/>
        <c:auto val="1"/>
        <c:lblAlgn val="ctr"/>
        <c:lblOffset val="100"/>
        <c:noMultiLvlLbl val="0"/>
      </c:catAx>
      <c:valAx>
        <c:axId val="-605424720"/>
        <c:scaling>
          <c:orientation val="minMax"/>
        </c:scaling>
        <c:delete val="0"/>
        <c:axPos val="l"/>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60541764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1.4724630009484116E-2"/>
          <c:y val="1.5904572564612324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mn-lt"/>
              <a:ea typeface="+mn-ea"/>
              <a:cs typeface="+mn-cs"/>
            </a:defRPr>
          </a:pPr>
          <a:endParaRPr lang="el-GR"/>
        </a:p>
      </c:txPr>
    </c:title>
    <c:autoTitleDeleted val="0"/>
    <c:plotArea>
      <c:layout/>
      <c:barChart>
        <c:barDir val="col"/>
        <c:grouping val="clustered"/>
        <c:varyColors val="0"/>
        <c:ser>
          <c:idx val="0"/>
          <c:order val="0"/>
          <c:tx>
            <c:strRef>
              <c:f>Επίπεδα!$F$9</c:f>
              <c:strCache>
                <c:ptCount val="1"/>
                <c:pt idx="0">
                  <c:v>Μέσος συνολικός μισθός</c:v>
                </c:pt>
              </c:strCache>
            </c:strRef>
          </c:tx>
          <c:spPr>
            <a:solidFill>
              <a:schemeClr val="accent1"/>
            </a:solidFill>
            <a:ln>
              <a:noFill/>
            </a:ln>
            <a:effectLst/>
          </c:spPr>
          <c:invertIfNegative val="0"/>
          <c:dPt>
            <c:idx val="0"/>
            <c:invertIfNegative val="0"/>
            <c:bubble3D val="0"/>
            <c:spPr>
              <a:solidFill>
                <a:schemeClr val="accent2">
                  <a:lumMod val="40000"/>
                  <a:lumOff val="60000"/>
                </a:schemeClr>
              </a:solidFill>
              <a:ln>
                <a:noFill/>
              </a:ln>
              <a:effectLst/>
            </c:spPr>
            <c:extLst xmlns:c16r2="http://schemas.microsoft.com/office/drawing/2015/06/chart">
              <c:ext xmlns:c16="http://schemas.microsoft.com/office/drawing/2014/chart" uri="{C3380CC4-5D6E-409C-BE32-E72D297353CC}">
                <c16:uniqueId val="{00000001-C27E-4D4C-9118-2FBF4731D952}"/>
              </c:ext>
            </c:extLst>
          </c:dPt>
          <c:dPt>
            <c:idx val="1"/>
            <c:invertIfNegative val="0"/>
            <c:bubble3D val="0"/>
            <c:spPr>
              <a:solidFill>
                <a:srgbClr val="006699"/>
              </a:solidFill>
              <a:ln>
                <a:noFill/>
              </a:ln>
              <a:effectLst/>
            </c:spPr>
            <c:extLst xmlns:c16r2="http://schemas.microsoft.com/office/drawing/2015/06/chart">
              <c:ext xmlns:c16="http://schemas.microsoft.com/office/drawing/2014/chart" uri="{C3380CC4-5D6E-409C-BE32-E72D297353CC}">
                <c16:uniqueId val="{00000003-C27E-4D4C-9118-2FBF4731D95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Επίπεδα!$G$7:$H$7</c:f>
              <c:strCache>
                <c:ptCount val="2"/>
                <c:pt idx="0">
                  <c:v>Γυναίκα</c:v>
                </c:pt>
                <c:pt idx="1">
                  <c:v>Άνδρας</c:v>
                </c:pt>
              </c:strCache>
            </c:strRef>
          </c:cat>
          <c:val>
            <c:numRef>
              <c:f>Επίπεδα!$G$9:$H$9</c:f>
              <c:numCache>
                <c:formatCode>#,##0.00\ "€"</c:formatCode>
                <c:ptCount val="2"/>
                <c:pt idx="0">
                  <c:v>984</c:v>
                </c:pt>
                <c:pt idx="1">
                  <c:v>1787</c:v>
                </c:pt>
              </c:numCache>
            </c:numRef>
          </c:val>
          <c:extLst xmlns:c16r2="http://schemas.microsoft.com/office/drawing/2015/06/chart">
            <c:ext xmlns:c16="http://schemas.microsoft.com/office/drawing/2014/chart" uri="{C3380CC4-5D6E-409C-BE32-E72D297353CC}">
              <c16:uniqueId val="{00000004-C27E-4D4C-9118-2FBF4731D952}"/>
            </c:ext>
          </c:extLst>
        </c:ser>
        <c:dLbls>
          <c:dLblPos val="outEnd"/>
          <c:showLegendKey val="0"/>
          <c:showVal val="1"/>
          <c:showCatName val="0"/>
          <c:showSerName val="0"/>
          <c:showPercent val="0"/>
          <c:showBubbleSize val="0"/>
        </c:dLbls>
        <c:gapWidth val="219"/>
        <c:overlap val="-27"/>
        <c:axId val="-605427984"/>
        <c:axId val="-605420368"/>
      </c:barChart>
      <c:catAx>
        <c:axId val="-6054279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605420368"/>
        <c:crosses val="autoZero"/>
        <c:auto val="1"/>
        <c:lblAlgn val="ctr"/>
        <c:lblOffset val="100"/>
        <c:noMultiLvlLbl val="0"/>
      </c:catAx>
      <c:valAx>
        <c:axId val="-605420368"/>
        <c:scaling>
          <c:orientation val="minMax"/>
        </c:scaling>
        <c:delete val="0"/>
        <c:axPos val="l"/>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605427984"/>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4.5173542496377145E-2"/>
          <c:y val="2.1650876491125983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'Συμπληρωματικές αποδοχές'!$I$8</c:f>
              <c:strCache>
                <c:ptCount val="1"/>
                <c:pt idx="0">
                  <c:v>Μέσες συμπληρωματικές αποδοχές</c:v>
                </c:pt>
              </c:strCache>
            </c:strRef>
          </c:tx>
          <c:spPr>
            <a:solidFill>
              <a:schemeClr val="accent2">
                <a:lumMod val="40000"/>
                <a:lumOff val="60000"/>
              </a:schemeClr>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Aptos" panose="020B0004020202020204" pitchFamily="34" charset="0"/>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'Συμπληρωματικές αποδοχές'!$J$6:$K$6</c:f>
              <c:strCache>
                <c:ptCount val="2"/>
                <c:pt idx="0">
                  <c:v>Γυναίκα</c:v>
                </c:pt>
                <c:pt idx="1">
                  <c:v>Άνδρας</c:v>
                </c:pt>
              </c:strCache>
            </c:strRef>
          </c:cat>
          <c:val>
            <c:numRef>
              <c:f>'Συμπληρωματικές αποδοχές'!$J$8:$K$8</c:f>
              <c:numCache>
                <c:formatCode>#,##0.00\ "€"</c:formatCode>
                <c:ptCount val="2"/>
                <c:pt idx="0">
                  <c:v>150.80000000000001</c:v>
                </c:pt>
                <c:pt idx="1">
                  <c:v>130.85714285714286</c:v>
                </c:pt>
              </c:numCache>
            </c:numRef>
          </c:val>
          <c:extLst xmlns:c16r2="http://schemas.microsoft.com/office/drawing/2015/06/chart">
            <c:ext xmlns:c16="http://schemas.microsoft.com/office/drawing/2014/chart" uri="{C3380CC4-5D6E-409C-BE32-E72D297353CC}">
              <c16:uniqueId val="{00000000-8884-487A-89F0-75029DB14162}"/>
            </c:ext>
          </c:extLst>
        </c:ser>
        <c:dLbls>
          <c:dLblPos val="outEnd"/>
          <c:showLegendKey val="0"/>
          <c:showVal val="1"/>
          <c:showCatName val="0"/>
          <c:showSerName val="0"/>
          <c:showPercent val="0"/>
          <c:showBubbleSize val="0"/>
        </c:dLbls>
        <c:gapWidth val="219"/>
        <c:overlap val="-27"/>
        <c:axId val="-605427440"/>
        <c:axId val="-605425808"/>
      </c:barChart>
      <c:catAx>
        <c:axId val="-6054274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605425808"/>
        <c:crosses val="autoZero"/>
        <c:auto val="1"/>
        <c:lblAlgn val="ctr"/>
        <c:lblOffset val="100"/>
        <c:noMultiLvlLbl val="0"/>
      </c:catAx>
      <c:valAx>
        <c:axId val="-605425808"/>
        <c:scaling>
          <c:orientation val="minMax"/>
        </c:scaling>
        <c:delete val="0"/>
        <c:axPos val="l"/>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605427440"/>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l-G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4.5253996989988429E-2"/>
          <c:y val="2.1361812760066753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'Συμπληρωματικές αποδοχές'!$I$9</c:f>
              <c:strCache>
                <c:ptCount val="1"/>
                <c:pt idx="0">
                  <c:v>Διάμεσες συμπληρωματικές αποδοχές</c:v>
                </c:pt>
              </c:strCache>
            </c:strRef>
          </c:tx>
          <c:spPr>
            <a:solidFill>
              <a:schemeClr val="accent2">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ptos" panose="020B0004020202020204" pitchFamily="34" charset="0"/>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'Συμπληρωματικές αποδοχές'!$J$6:$K$6</c:f>
              <c:strCache>
                <c:ptCount val="2"/>
                <c:pt idx="0">
                  <c:v>Γυναίκα</c:v>
                </c:pt>
                <c:pt idx="1">
                  <c:v>Άνδρας</c:v>
                </c:pt>
              </c:strCache>
            </c:strRef>
          </c:cat>
          <c:val>
            <c:numRef>
              <c:f>'Συμπληρωματικές αποδοχές'!$J$9:$K$9</c:f>
              <c:numCache>
                <c:formatCode>#,##0.00\ "€"</c:formatCode>
                <c:ptCount val="2"/>
                <c:pt idx="0">
                  <c:v>135</c:v>
                </c:pt>
                <c:pt idx="1">
                  <c:v>142</c:v>
                </c:pt>
              </c:numCache>
            </c:numRef>
          </c:val>
          <c:extLst xmlns:c16r2="http://schemas.microsoft.com/office/drawing/2015/06/chart">
            <c:ext xmlns:c16="http://schemas.microsoft.com/office/drawing/2014/chart" uri="{C3380CC4-5D6E-409C-BE32-E72D297353CC}">
              <c16:uniqueId val="{00000000-4642-4840-A345-60F180DB9097}"/>
            </c:ext>
          </c:extLst>
        </c:ser>
        <c:dLbls>
          <c:dLblPos val="outEnd"/>
          <c:showLegendKey val="0"/>
          <c:showVal val="1"/>
          <c:showCatName val="0"/>
          <c:showSerName val="0"/>
          <c:showPercent val="0"/>
          <c:showBubbleSize val="0"/>
        </c:dLbls>
        <c:gapWidth val="219"/>
        <c:overlap val="-27"/>
        <c:axId val="-598667776"/>
        <c:axId val="-598669952"/>
      </c:barChart>
      <c:catAx>
        <c:axId val="-59866777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598669952"/>
        <c:crosses val="autoZero"/>
        <c:auto val="1"/>
        <c:lblAlgn val="ctr"/>
        <c:lblOffset val="100"/>
        <c:noMultiLvlLbl val="0"/>
      </c:catAx>
      <c:valAx>
        <c:axId val="-598669952"/>
        <c:scaling>
          <c:orientation val="minMax"/>
        </c:scaling>
        <c:delete val="0"/>
        <c:axPos val="l"/>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598667776"/>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l-G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4.5173542496377145E-2"/>
          <c:y val="2.1650876491125983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'Συμπληρωματικές αποδοχές'!$P$8</c:f>
              <c:strCache>
                <c:ptCount val="1"/>
                <c:pt idx="0">
                  <c:v>Μέσες μεταβλητές αποδοχές</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anchor="ctr" anchorCtr="1"/>
              <a:lstStyle/>
              <a:p>
                <a:pPr>
                  <a:defRPr sz="900" b="1" i="0" u="none" strike="noStrike" kern="1200" baseline="0">
                    <a:solidFill>
                      <a:schemeClr val="tx1">
                        <a:lumMod val="75000"/>
                        <a:lumOff val="25000"/>
                      </a:schemeClr>
                    </a:solidFill>
                    <a:latin typeface="Aptos" panose="020B0004020202020204" pitchFamily="34" charset="0"/>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'Συμπληρωματικές αποδοχές'!$Q$6:$R$6</c:f>
              <c:strCache>
                <c:ptCount val="2"/>
                <c:pt idx="0">
                  <c:v>Γυναίκα</c:v>
                </c:pt>
                <c:pt idx="1">
                  <c:v>Άνδρας</c:v>
                </c:pt>
              </c:strCache>
            </c:strRef>
          </c:cat>
          <c:val>
            <c:numRef>
              <c:f>'Συμπληρωματικές αποδοχές'!$Q$8:$R$8</c:f>
              <c:numCache>
                <c:formatCode>#,##0.00\ "€"</c:formatCode>
                <c:ptCount val="2"/>
                <c:pt idx="0">
                  <c:v>75.8</c:v>
                </c:pt>
                <c:pt idx="1">
                  <c:v>55.142857142857146</c:v>
                </c:pt>
              </c:numCache>
            </c:numRef>
          </c:val>
          <c:extLst xmlns:c16r2="http://schemas.microsoft.com/office/drawing/2015/06/chart">
            <c:ext xmlns:c16="http://schemas.microsoft.com/office/drawing/2014/chart" uri="{C3380CC4-5D6E-409C-BE32-E72D297353CC}">
              <c16:uniqueId val="{00000000-26F4-438C-9AA0-B86EF716A167}"/>
            </c:ext>
          </c:extLst>
        </c:ser>
        <c:dLbls>
          <c:dLblPos val="outEnd"/>
          <c:showLegendKey val="0"/>
          <c:showVal val="1"/>
          <c:showCatName val="0"/>
          <c:showSerName val="0"/>
          <c:showPercent val="0"/>
          <c:showBubbleSize val="0"/>
        </c:dLbls>
        <c:gapWidth val="219"/>
        <c:overlap val="-27"/>
        <c:axId val="-598666688"/>
        <c:axId val="-598666144"/>
      </c:barChart>
      <c:catAx>
        <c:axId val="-5986666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598666144"/>
        <c:crosses val="autoZero"/>
        <c:auto val="1"/>
        <c:lblAlgn val="ctr"/>
        <c:lblOffset val="100"/>
        <c:noMultiLvlLbl val="0"/>
      </c:catAx>
      <c:valAx>
        <c:axId val="-598666144"/>
        <c:scaling>
          <c:orientation val="minMax"/>
        </c:scaling>
        <c:delete val="0"/>
        <c:axPos val="l"/>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59866668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l-G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4.5253996989988429E-2"/>
          <c:y val="2.1361812760066753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'Συμπληρωματικές αποδοχές'!$P$9</c:f>
              <c:strCache>
                <c:ptCount val="1"/>
                <c:pt idx="0">
                  <c:v>Διάμεσες μεταβλητές αποδοχές</c:v>
                </c:pt>
              </c:strCache>
            </c:strRef>
          </c:tx>
          <c:spPr>
            <a:solidFill>
              <a:schemeClr val="accent6">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ptos" panose="020B0004020202020204" pitchFamily="34" charset="0"/>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'Συμπληρωματικές αποδοχές'!$Q$6:$R$6</c:f>
              <c:strCache>
                <c:ptCount val="2"/>
                <c:pt idx="0">
                  <c:v>Γυναίκα</c:v>
                </c:pt>
                <c:pt idx="1">
                  <c:v>Άνδρας</c:v>
                </c:pt>
              </c:strCache>
            </c:strRef>
          </c:cat>
          <c:val>
            <c:numRef>
              <c:f>'Συμπληρωματικές αποδοχές'!$Q$9:$R$9</c:f>
              <c:numCache>
                <c:formatCode>#,##0.00\ "€"</c:formatCode>
                <c:ptCount val="2"/>
                <c:pt idx="0">
                  <c:v>80</c:v>
                </c:pt>
                <c:pt idx="1">
                  <c:v>44</c:v>
                </c:pt>
              </c:numCache>
            </c:numRef>
          </c:val>
          <c:extLst xmlns:c16r2="http://schemas.microsoft.com/office/drawing/2015/06/chart">
            <c:ext xmlns:c16="http://schemas.microsoft.com/office/drawing/2014/chart" uri="{C3380CC4-5D6E-409C-BE32-E72D297353CC}">
              <c16:uniqueId val="{00000000-1337-439D-B4B0-E7A14743D994}"/>
            </c:ext>
          </c:extLst>
        </c:ser>
        <c:dLbls>
          <c:dLblPos val="outEnd"/>
          <c:showLegendKey val="0"/>
          <c:showVal val="1"/>
          <c:showCatName val="0"/>
          <c:showSerName val="0"/>
          <c:showPercent val="0"/>
          <c:showBubbleSize val="0"/>
        </c:dLbls>
        <c:gapWidth val="219"/>
        <c:overlap val="-27"/>
        <c:axId val="-598669408"/>
        <c:axId val="-598665600"/>
      </c:barChart>
      <c:catAx>
        <c:axId val="-5986694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598665600"/>
        <c:crosses val="autoZero"/>
        <c:auto val="1"/>
        <c:lblAlgn val="ctr"/>
        <c:lblOffset val="100"/>
        <c:noMultiLvlLbl val="0"/>
      </c:catAx>
      <c:valAx>
        <c:axId val="-598665600"/>
        <c:scaling>
          <c:orientation val="minMax"/>
        </c:scaling>
        <c:delete val="0"/>
        <c:axPos val="l"/>
        <c:numFmt formatCode="#,##0.00\ &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ptos" panose="020B0004020202020204" pitchFamily="34" charset="0"/>
                <a:ea typeface="+mn-ea"/>
                <a:cs typeface="+mn-cs"/>
              </a:defRPr>
            </a:pPr>
            <a:endParaRPr lang="el-GR"/>
          </a:p>
        </c:txPr>
        <c:crossAx val="-59866940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latin typeface="Aptos" panose="020B0004020202020204" pitchFamily="34" charset="0"/>
        </a:defRPr>
      </a:pPr>
      <a:endParaRPr lang="el-G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l-GR"/>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1445221445221484E-3"/>
          <c:y val="2.7777777777777776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chemeClr val="tx1">
                  <a:lumMod val="65000"/>
                  <a:lumOff val="35000"/>
                </a:schemeClr>
              </a:solidFill>
              <a:latin typeface="Aptos" panose="020B0004020202020204" pitchFamily="34" charset="0"/>
              <a:ea typeface="+mn-ea"/>
              <a:cs typeface="+mn-cs"/>
            </a:defRPr>
          </a:pPr>
          <a:endParaRPr lang="el-GR"/>
        </a:p>
      </c:txPr>
    </c:title>
    <c:autoTitleDeleted val="0"/>
    <c:plotArea>
      <c:layout/>
      <c:barChart>
        <c:barDir val="col"/>
        <c:grouping val="clustered"/>
        <c:varyColors val="0"/>
        <c:ser>
          <c:idx val="0"/>
          <c:order val="0"/>
          <c:tx>
            <c:strRef>
              <c:f>'Συμπληρωματικές αποδοχές'!$B$6</c:f>
              <c:strCache>
                <c:ptCount val="1"/>
                <c:pt idx="0">
                  <c:v>Συμπληρωματικές αποδοχές</c:v>
                </c:pt>
              </c:strCache>
            </c:strRef>
          </c:tx>
          <c:spPr>
            <a:solidFill>
              <a:schemeClr val="accent2">
                <a:lumMod val="40000"/>
                <a:lumOff val="60000"/>
              </a:schemeClr>
            </a:solidFill>
            <a:ln>
              <a:noFill/>
            </a:ln>
            <a:effectLst/>
          </c:spPr>
          <c:invertIfNegative val="0"/>
          <c:dPt>
            <c:idx val="1"/>
            <c:invertIfNegative val="0"/>
            <c:bubble3D val="0"/>
            <c:spPr>
              <a:solidFill>
                <a:schemeClr val="accent2">
                  <a:lumMod val="60000"/>
                  <a:lumOff val="40000"/>
                </a:schemeClr>
              </a:solidFill>
              <a:ln>
                <a:noFill/>
              </a:ln>
              <a:effectLst/>
            </c:spPr>
            <c:extLst xmlns:c16r2="http://schemas.microsoft.com/office/drawing/2015/06/chart">
              <c:ext xmlns:c16="http://schemas.microsoft.com/office/drawing/2014/chart" uri="{C3380CC4-5D6E-409C-BE32-E72D297353CC}">
                <c16:uniqueId val="{00000001-D67C-4DBF-9156-2DB76328CD46}"/>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l-GR"/>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'Συμπληρωματικές αποδοχές'!$A$7:$A$8</c:f>
              <c:strCache>
                <c:ptCount val="2"/>
                <c:pt idx="0">
                  <c:v>Μέσο</c:v>
                </c:pt>
                <c:pt idx="1">
                  <c:v>Διάμεσο</c:v>
                </c:pt>
              </c:strCache>
            </c:strRef>
          </c:cat>
          <c:val>
            <c:numRef>
              <c:f>'Συμπληρωματικές αποδοχές'!$B$7:$B$8</c:f>
              <c:numCache>
                <c:formatCode>0.0%</c:formatCode>
                <c:ptCount val="2"/>
                <c:pt idx="0">
                  <c:v>-0.15240174672489087</c:v>
                </c:pt>
                <c:pt idx="1">
                  <c:v>4.9295774647887321E-2</c:v>
                </c:pt>
              </c:numCache>
            </c:numRef>
          </c:val>
          <c:extLst xmlns:c16r2="http://schemas.microsoft.com/office/drawing/2015/06/chart">
            <c:ext xmlns:c16="http://schemas.microsoft.com/office/drawing/2014/chart" uri="{C3380CC4-5D6E-409C-BE32-E72D297353CC}">
              <c16:uniqueId val="{00000000-D67C-4DBF-9156-2DB76328CD46}"/>
            </c:ext>
          </c:extLst>
        </c:ser>
        <c:dLbls>
          <c:dLblPos val="outEnd"/>
          <c:showLegendKey val="0"/>
          <c:showVal val="1"/>
          <c:showCatName val="0"/>
          <c:showSerName val="0"/>
          <c:showPercent val="0"/>
          <c:showBubbleSize val="0"/>
        </c:dLbls>
        <c:gapWidth val="219"/>
        <c:overlap val="-27"/>
        <c:axId val="-598663968"/>
        <c:axId val="-598671040"/>
      </c:barChart>
      <c:catAx>
        <c:axId val="-59866396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598671040"/>
        <c:crosses val="autoZero"/>
        <c:auto val="1"/>
        <c:lblAlgn val="ctr"/>
        <c:lblOffset val="100"/>
        <c:noMultiLvlLbl val="0"/>
      </c:catAx>
      <c:valAx>
        <c:axId val="-598671040"/>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598663968"/>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2962275</xdr:colOff>
      <xdr:row>1</xdr:row>
      <xdr:rowOff>438150</xdr:rowOff>
    </xdr:to>
    <xdr:pic>
      <xdr:nvPicPr>
        <xdr:cNvPr id="6" name="Εικόνα 5"/>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1" t="9761" r="51" b="-1220"/>
        <a:stretch/>
      </xdr:blipFill>
      <xdr:spPr bwMode="auto">
        <a:xfrm>
          <a:off x="95250" y="0"/>
          <a:ext cx="2867025" cy="62865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0</xdr:colOff>
      <xdr:row>11</xdr:row>
      <xdr:rowOff>0</xdr:rowOff>
    </xdr:from>
    <xdr:to>
      <xdr:col>0</xdr:col>
      <xdr:colOff>6219824</xdr:colOff>
      <xdr:row>14</xdr:row>
      <xdr:rowOff>38100</xdr:rowOff>
    </xdr:to>
    <xdr:pic>
      <xdr:nvPicPr>
        <xdr:cNvPr id="8" name="Picture 5"/>
        <xdr:cNvPicPr/>
      </xdr:nvPicPr>
      <xdr:blipFill rotWithShape="1">
        <a:blip xmlns:r="http://schemas.openxmlformats.org/officeDocument/2006/relationships" r:embed="rId2"/>
        <a:srcRect b="47836"/>
        <a:stretch/>
      </xdr:blipFill>
      <xdr:spPr bwMode="auto">
        <a:xfrm>
          <a:off x="0" y="5257800"/>
          <a:ext cx="6219824" cy="609600"/>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4543425</xdr:colOff>
      <xdr:row>0</xdr:row>
      <xdr:rowOff>171450</xdr:rowOff>
    </xdr:from>
    <xdr:to>
      <xdr:col>0</xdr:col>
      <xdr:colOff>5927090</xdr:colOff>
      <xdr:row>1</xdr:row>
      <xdr:rowOff>578485</xdr:rowOff>
    </xdr:to>
    <xdr:pic>
      <xdr:nvPicPr>
        <xdr:cNvPr id="9" name="Εικόνα 8"/>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43425" y="171450"/>
          <a:ext cx="1383665" cy="59753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466725</xdr:colOff>
      <xdr:row>12</xdr:row>
      <xdr:rowOff>39159</xdr:rowOff>
    </xdr:from>
    <xdr:to>
      <xdr:col>2</xdr:col>
      <xdr:colOff>71967</xdr:colOff>
      <xdr:row>37</xdr:row>
      <xdr:rowOff>105833</xdr:rowOff>
    </xdr:to>
    <xdr:graphicFrame macro="">
      <xdr:nvGraphicFramePr>
        <xdr:cNvPr id="2" name="Γράφημα 1">
          <a:extLst>
            <a:ext uri="{FF2B5EF4-FFF2-40B4-BE49-F238E27FC236}">
              <a16:creationId xmlns:a16="http://schemas.microsoft.com/office/drawing/2014/main" xmlns="" id="{7C2D900F-2AF8-124A-474A-B20E672080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751417</xdr:colOff>
      <xdr:row>11</xdr:row>
      <xdr:rowOff>173565</xdr:rowOff>
    </xdr:from>
    <xdr:to>
      <xdr:col>6</xdr:col>
      <xdr:colOff>391584</xdr:colOff>
      <xdr:row>38</xdr:row>
      <xdr:rowOff>10582</xdr:rowOff>
    </xdr:to>
    <xdr:graphicFrame macro="">
      <xdr:nvGraphicFramePr>
        <xdr:cNvPr id="3" name="Γράφημα 2">
          <a:extLst>
            <a:ext uri="{FF2B5EF4-FFF2-40B4-BE49-F238E27FC236}">
              <a16:creationId xmlns:a16="http://schemas.microsoft.com/office/drawing/2014/main" xmlns="" id="{510A7045-AA5A-5236-DD04-B286273460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219075</xdr:colOff>
      <xdr:row>13</xdr:row>
      <xdr:rowOff>66674</xdr:rowOff>
    </xdr:from>
    <xdr:to>
      <xdr:col>3</xdr:col>
      <xdr:colOff>952501</xdr:colOff>
      <xdr:row>38</xdr:row>
      <xdr:rowOff>95249</xdr:rowOff>
    </xdr:to>
    <xdr:graphicFrame macro="">
      <xdr:nvGraphicFramePr>
        <xdr:cNvPr id="5" name="Γράφημα 4">
          <a:extLst>
            <a:ext uri="{FF2B5EF4-FFF2-40B4-BE49-F238E27FC236}">
              <a16:creationId xmlns:a16="http://schemas.microsoft.com/office/drawing/2014/main" xmlns="" id="{8D3E9FCB-3016-45A6-A0B8-D09570B403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13</xdr:row>
      <xdr:rowOff>0</xdr:rowOff>
    </xdr:from>
    <xdr:to>
      <xdr:col>8</xdr:col>
      <xdr:colOff>38100</xdr:colOff>
      <xdr:row>38</xdr:row>
      <xdr:rowOff>28575</xdr:rowOff>
    </xdr:to>
    <xdr:graphicFrame macro="">
      <xdr:nvGraphicFramePr>
        <xdr:cNvPr id="6" name="Γράφημα 5">
          <a:extLst>
            <a:ext uri="{FF2B5EF4-FFF2-40B4-BE49-F238E27FC236}">
              <a16:creationId xmlns:a16="http://schemas.microsoft.com/office/drawing/2014/main" xmlns="" id="{D57464FF-8A2F-4D28-AFC0-AC83CE0E4F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361951</xdr:colOff>
      <xdr:row>11</xdr:row>
      <xdr:rowOff>104775</xdr:rowOff>
    </xdr:from>
    <xdr:to>
      <xdr:col>8</xdr:col>
      <xdr:colOff>1752601</xdr:colOff>
      <xdr:row>30</xdr:row>
      <xdr:rowOff>66675</xdr:rowOff>
    </xdr:to>
    <xdr:graphicFrame macro="">
      <xdr:nvGraphicFramePr>
        <xdr:cNvPr id="2" name="Γράφημα 1">
          <a:extLst>
            <a:ext uri="{FF2B5EF4-FFF2-40B4-BE49-F238E27FC236}">
              <a16:creationId xmlns:a16="http://schemas.microsoft.com/office/drawing/2014/main" xmlns="" id="{D958F571-830F-91BB-3592-70C1D838D4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2057400</xdr:colOff>
      <xdr:row>11</xdr:row>
      <xdr:rowOff>76201</xdr:rowOff>
    </xdr:from>
    <xdr:to>
      <xdr:col>12</xdr:col>
      <xdr:colOff>104775</xdr:colOff>
      <xdr:row>30</xdr:row>
      <xdr:rowOff>52389</xdr:rowOff>
    </xdr:to>
    <xdr:graphicFrame macro="">
      <xdr:nvGraphicFramePr>
        <xdr:cNvPr id="4" name="Γράφημα 3">
          <a:extLst>
            <a:ext uri="{FF2B5EF4-FFF2-40B4-BE49-F238E27FC236}">
              <a16:creationId xmlns:a16="http://schemas.microsoft.com/office/drawing/2014/main" xmlns="" id="{62C33E25-A7AF-45AE-BAF1-54BED54439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152400</xdr:colOff>
      <xdr:row>11</xdr:row>
      <xdr:rowOff>57150</xdr:rowOff>
    </xdr:from>
    <xdr:to>
      <xdr:col>16</xdr:col>
      <xdr:colOff>761999</xdr:colOff>
      <xdr:row>30</xdr:row>
      <xdr:rowOff>19050</xdr:rowOff>
    </xdr:to>
    <xdr:graphicFrame macro="">
      <xdr:nvGraphicFramePr>
        <xdr:cNvPr id="5" name="Γράφημα 4">
          <a:extLst>
            <a:ext uri="{FF2B5EF4-FFF2-40B4-BE49-F238E27FC236}">
              <a16:creationId xmlns:a16="http://schemas.microsoft.com/office/drawing/2014/main" xmlns="" id="{4D82B170-DA92-411B-8117-62E89C3456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866775</xdr:colOff>
      <xdr:row>11</xdr:row>
      <xdr:rowOff>66675</xdr:rowOff>
    </xdr:from>
    <xdr:to>
      <xdr:col>20</xdr:col>
      <xdr:colOff>333375</xdr:colOff>
      <xdr:row>30</xdr:row>
      <xdr:rowOff>42863</xdr:rowOff>
    </xdr:to>
    <xdr:graphicFrame macro="">
      <xdr:nvGraphicFramePr>
        <xdr:cNvPr id="6" name="Γράφημα 5">
          <a:extLst>
            <a:ext uri="{FF2B5EF4-FFF2-40B4-BE49-F238E27FC236}">
              <a16:creationId xmlns:a16="http://schemas.microsoft.com/office/drawing/2014/main" xmlns="" id="{624F3B49-A6AB-4CD8-A972-6B6ED6F616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714375</xdr:colOff>
      <xdr:row>11</xdr:row>
      <xdr:rowOff>52386</xdr:rowOff>
    </xdr:from>
    <xdr:to>
      <xdr:col>1</xdr:col>
      <xdr:colOff>95250</xdr:colOff>
      <xdr:row>31</xdr:row>
      <xdr:rowOff>38100</xdr:rowOff>
    </xdr:to>
    <xdr:graphicFrame macro="">
      <xdr:nvGraphicFramePr>
        <xdr:cNvPr id="7" name="Γράφημα 6">
          <a:extLst>
            <a:ext uri="{FF2B5EF4-FFF2-40B4-BE49-F238E27FC236}">
              <a16:creationId xmlns:a16="http://schemas.microsoft.com/office/drawing/2014/main" xmlns="" id="{D00C305B-90CD-5315-8040-75EFB1D49F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742950</xdr:colOff>
      <xdr:row>11</xdr:row>
      <xdr:rowOff>14286</xdr:rowOff>
    </xdr:from>
    <xdr:to>
      <xdr:col>4</xdr:col>
      <xdr:colOff>266700</xdr:colOff>
      <xdr:row>30</xdr:row>
      <xdr:rowOff>171449</xdr:rowOff>
    </xdr:to>
    <xdr:graphicFrame macro="">
      <xdr:nvGraphicFramePr>
        <xdr:cNvPr id="8" name="Γράφημα 7">
          <a:extLst>
            <a:ext uri="{FF2B5EF4-FFF2-40B4-BE49-F238E27FC236}">
              <a16:creationId xmlns:a16="http://schemas.microsoft.com/office/drawing/2014/main" xmlns="" id="{A5B1300D-FC58-B917-0D3E-C7398F40E3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ables/table1.xml><?xml version="1.0" encoding="utf-8"?>
<table xmlns="http://schemas.openxmlformats.org/spreadsheetml/2006/main" id="1" name="Πίνακας1" displayName="Πίνακας1" ref="A6:B8" totalsRowShown="0" headerRowDxfId="9" dataDxfId="8">
  <tableColumns count="2">
    <tableColumn id="1" name="Το μισθολογικό χάσμα της εταιρείας είναι:" dataDxfId="7"/>
    <tableColumn id="2" name="Έμφυλο μισθολογικό χάσμα ανδρών/γυναικών" dataDxfId="6">
      <calculatedColumnFormula>((G8-F8)/(G8))</calculatedColumnFormula>
    </tableColumn>
  </tableColumns>
  <tableStyleInfo name="Στυλ πίνακα 1" showFirstColumn="0" showLastColumn="0" showRowStripes="1" showColumnStripes="0"/>
</table>
</file>

<file path=xl/tables/table2.xml><?xml version="1.0" encoding="utf-8"?>
<table xmlns="http://schemas.openxmlformats.org/spreadsheetml/2006/main" id="3" name="Πίνακας14" displayName="Πίνακας14" ref="A6:D8" totalsRowShown="0" headerRowDxfId="5" dataDxfId="4">
  <tableColumns count="4">
    <tableColumn id="1" name="Το μισθολογικό χάσμα της εταιρείας στις συμπληρωματικές αποδοχές είναι:" dataDxfId="3"/>
    <tableColumn id="2" name="Συμπληρωματικές αποδοχές" dataDxfId="2">
      <calculatedColumnFormula>((K8-J8)/(K8))</calculatedColumnFormula>
    </tableColumn>
    <tableColumn id="3" name="Μεταβλητές αποδοχές" dataDxfId="1">
      <calculatedColumnFormula>((R8-Q8)/R8)</calculatedColumnFormula>
    </tableColumn>
    <tableColumn id="4" name="Έμφυλο μισθολογικό χάσμα ανδρών/γυναικών" dataDxfId="0">
      <calculatedColumnFormula>Αποτελέσματα!B7</calculatedColumnFormula>
    </tableColumn>
  </tableColumns>
  <tableStyleInfo name="Στυλ πίνακα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7"/>
  <sheetViews>
    <sheetView tabSelected="1" view="pageLayout" zoomScaleNormal="100" workbookViewId="0">
      <selection activeCell="C5" sqref="C5"/>
    </sheetView>
  </sheetViews>
  <sheetFormatPr defaultRowHeight="15"/>
  <cols>
    <col min="1" max="1" width="86.85546875" customWidth="1"/>
    <col min="2" max="2" width="18.28515625" customWidth="1"/>
    <col min="3" max="3" width="16.5703125" customWidth="1"/>
  </cols>
  <sheetData>
    <row r="2" spans="1:1" ht="57.75" customHeight="1">
      <c r="A2" s="1" t="s">
        <v>25</v>
      </c>
    </row>
    <row r="3" spans="1:1" ht="84.75">
      <c r="A3" s="2" t="s">
        <v>7</v>
      </c>
    </row>
    <row r="4" spans="1:1" ht="133.9" customHeight="1">
      <c r="A4" s="10" t="s">
        <v>26</v>
      </c>
    </row>
    <row r="5" spans="1:1" ht="24">
      <c r="A5" s="4" t="s">
        <v>9</v>
      </c>
    </row>
    <row r="6" spans="1:1" ht="24">
      <c r="A6" s="5" t="s">
        <v>10</v>
      </c>
    </row>
    <row r="7" spans="1:1">
      <c r="A7" s="6" t="s">
        <v>11</v>
      </c>
    </row>
  </sheetData>
  <pageMargins left="0.7" right="0.7" top="0.75" bottom="0.75" header="0.3" footer="0.3"/>
  <pageSetup paperSize="9" orientation="portrait" r:id="rId1"/>
  <headerFooter>
    <oddFooter xml:space="preserve">&amp;L
&amp;C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
  <sheetViews>
    <sheetView workbookViewId="0">
      <selection activeCell="C19" sqref="C19"/>
    </sheetView>
  </sheetViews>
  <sheetFormatPr defaultRowHeight="15"/>
  <cols>
    <col min="1" max="1" width="27" customWidth="1"/>
    <col min="2" max="2" width="15.7109375" customWidth="1"/>
    <col min="3" max="3" width="16.5703125" customWidth="1"/>
  </cols>
  <sheetData>
    <row r="1" spans="1:6" ht="36" customHeight="1">
      <c r="A1" s="9" t="s">
        <v>17</v>
      </c>
      <c r="B1" s="8" t="s">
        <v>16</v>
      </c>
      <c r="C1" s="97" t="s">
        <v>48</v>
      </c>
      <c r="D1" t="s">
        <v>8</v>
      </c>
      <c r="E1" t="s">
        <v>8</v>
      </c>
      <c r="F1" t="s">
        <v>8</v>
      </c>
    </row>
    <row r="2" spans="1:6">
      <c r="A2" t="s">
        <v>0</v>
      </c>
      <c r="B2" t="s">
        <v>12</v>
      </c>
      <c r="C2">
        <v>40</v>
      </c>
      <c r="D2" t="s">
        <v>21</v>
      </c>
      <c r="E2" t="s">
        <v>21</v>
      </c>
      <c r="F2" t="s">
        <v>20</v>
      </c>
    </row>
    <row r="3" spans="1:6">
      <c r="A3" t="s">
        <v>18</v>
      </c>
      <c r="B3" t="s">
        <v>13</v>
      </c>
      <c r="D3" t="s">
        <v>20</v>
      </c>
    </row>
    <row r="4" spans="1:6">
      <c r="A4" t="s">
        <v>19</v>
      </c>
      <c r="B4" t="s">
        <v>14</v>
      </c>
    </row>
    <row r="5" spans="1:6">
      <c r="A5" t="s">
        <v>1</v>
      </c>
      <c r="B5" t="s">
        <v>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workbookViewId="0">
      <selection activeCell="D29" sqref="D29"/>
    </sheetView>
  </sheetViews>
  <sheetFormatPr defaultRowHeight="15"/>
  <cols>
    <col min="1" max="1" width="14" customWidth="1"/>
    <col min="2" max="2" width="14.28515625" bestFit="1" customWidth="1"/>
    <col min="3" max="3" width="13.42578125" customWidth="1"/>
    <col min="4" max="4" width="17.7109375" customWidth="1"/>
    <col min="5" max="5" width="16" customWidth="1"/>
    <col min="6" max="6" width="17.7109375" customWidth="1"/>
    <col min="7" max="7" width="13.7109375" customWidth="1"/>
    <col min="8" max="8" width="17.7109375" customWidth="1"/>
    <col min="9" max="9" width="11.7109375" bestFit="1" customWidth="1"/>
    <col min="10" max="10" width="16.85546875" customWidth="1"/>
    <col min="11" max="11" width="21" customWidth="1"/>
    <col min="16" max="16" width="15.140625" customWidth="1"/>
  </cols>
  <sheetData>
    <row r="1" spans="1:10" s="1" customFormat="1" ht="28.9" customHeight="1">
      <c r="A1" s="4" t="s">
        <v>22</v>
      </c>
      <c r="B1" s="3" t="s">
        <v>8</v>
      </c>
      <c r="C1" s="3" t="s">
        <v>12</v>
      </c>
      <c r="D1" s="3" t="s">
        <v>2</v>
      </c>
      <c r="E1" s="3" t="s">
        <v>3</v>
      </c>
      <c r="F1" s="3" t="s">
        <v>4</v>
      </c>
      <c r="G1" s="3" t="s">
        <v>23</v>
      </c>
      <c r="H1" s="4" t="s">
        <v>5</v>
      </c>
      <c r="I1" s="4" t="s">
        <v>6</v>
      </c>
      <c r="J1" s="4" t="s">
        <v>24</v>
      </c>
    </row>
    <row r="2" spans="1:10">
      <c r="A2" s="7">
        <f>ROW()-1</f>
        <v>1</v>
      </c>
      <c r="B2" t="s">
        <v>21</v>
      </c>
      <c r="C2" t="s">
        <v>13</v>
      </c>
      <c r="D2" t="s">
        <v>1</v>
      </c>
      <c r="E2" s="13">
        <v>25</v>
      </c>
      <c r="F2" s="11">
        <f>IF(C2="Επίπεδο 1",25,IF(C2="Επίπεδο 2",30,IF(C2="Επίπεδο 3",38,40)))</f>
        <v>25</v>
      </c>
      <c r="G2" s="14">
        <f t="shared" ref="G2:G10" si="0">IFERROR(E2*F2,0)</f>
        <v>625</v>
      </c>
      <c r="H2" s="12">
        <v>200</v>
      </c>
      <c r="I2" s="12">
        <v>122</v>
      </c>
      <c r="J2" s="11">
        <f>SUM(G2:I2)</f>
        <v>947</v>
      </c>
    </row>
    <row r="3" spans="1:10">
      <c r="A3" s="7">
        <f t="shared" ref="A3:A13" si="1">ROW()-1</f>
        <v>2</v>
      </c>
      <c r="B3" t="s">
        <v>20</v>
      </c>
      <c r="C3" t="s">
        <v>14</v>
      </c>
      <c r="D3" t="s">
        <v>19</v>
      </c>
      <c r="E3" s="13">
        <f t="shared" ref="E3:E9" si="2">IF(D3="Full Time/Πλήρους απασχόλησης",40,IF(D3="Part Time/Μερικής απασχόλησης",20,""))</f>
        <v>20</v>
      </c>
      <c r="F3" s="11">
        <f t="shared" ref="F3:F13" si="3">IF(C3="Επίπεδο 1",25,IF(C3="Επίπεδο 2",30,IF(C3="Επίπεδο 3",38,40)))</f>
        <v>30</v>
      </c>
      <c r="G3" s="14">
        <f t="shared" si="0"/>
        <v>600</v>
      </c>
      <c r="H3" s="12">
        <v>30</v>
      </c>
      <c r="I3" s="12">
        <v>95</v>
      </c>
      <c r="J3" s="11">
        <f>SUM(G3:I3)</f>
        <v>725</v>
      </c>
    </row>
    <row r="4" spans="1:10">
      <c r="A4" s="7">
        <f t="shared" si="1"/>
        <v>3</v>
      </c>
      <c r="B4" t="s">
        <v>21</v>
      </c>
      <c r="C4" t="s">
        <v>15</v>
      </c>
      <c r="D4" t="s">
        <v>1</v>
      </c>
      <c r="E4" s="13">
        <v>15</v>
      </c>
      <c r="F4" s="11">
        <f t="shared" si="3"/>
        <v>38</v>
      </c>
      <c r="G4" s="14">
        <f t="shared" si="0"/>
        <v>570</v>
      </c>
      <c r="H4" s="12">
        <v>150</v>
      </c>
      <c r="I4" s="12">
        <v>130</v>
      </c>
      <c r="J4" s="11">
        <f t="shared" ref="J4:J13" si="4">SUM(G4:I4)</f>
        <v>850</v>
      </c>
    </row>
    <row r="5" spans="1:10">
      <c r="A5" s="7">
        <f t="shared" si="1"/>
        <v>4</v>
      </c>
      <c r="B5" t="s">
        <v>21</v>
      </c>
      <c r="C5" t="s">
        <v>15</v>
      </c>
      <c r="D5" t="s">
        <v>18</v>
      </c>
      <c r="E5" s="13">
        <f t="shared" si="2"/>
        <v>40</v>
      </c>
      <c r="F5" s="11">
        <f t="shared" si="3"/>
        <v>38</v>
      </c>
      <c r="G5" s="14">
        <f t="shared" si="0"/>
        <v>1520</v>
      </c>
      <c r="H5" s="12">
        <v>200</v>
      </c>
      <c r="I5" s="12">
        <v>58</v>
      </c>
      <c r="J5" s="11">
        <f t="shared" si="4"/>
        <v>1778</v>
      </c>
    </row>
    <row r="6" spans="1:10">
      <c r="A6" s="7">
        <f t="shared" si="1"/>
        <v>5</v>
      </c>
      <c r="B6" t="s">
        <v>20</v>
      </c>
      <c r="C6" t="s">
        <v>14</v>
      </c>
      <c r="D6" t="s">
        <v>1</v>
      </c>
      <c r="E6" s="13">
        <v>35</v>
      </c>
      <c r="F6" s="11">
        <f t="shared" si="3"/>
        <v>30</v>
      </c>
      <c r="G6" s="14">
        <f>IFERROR(E6*F6,0)</f>
        <v>1050</v>
      </c>
      <c r="H6" s="12">
        <v>250</v>
      </c>
      <c r="I6" s="12">
        <v>140</v>
      </c>
      <c r="J6" s="11">
        <f t="shared" si="4"/>
        <v>1440</v>
      </c>
    </row>
    <row r="7" spans="1:10">
      <c r="A7" s="7">
        <f t="shared" si="1"/>
        <v>6</v>
      </c>
      <c r="B7" t="s">
        <v>20</v>
      </c>
      <c r="C7" t="s">
        <v>14</v>
      </c>
      <c r="D7" t="s">
        <v>19</v>
      </c>
      <c r="E7" s="13">
        <f t="shared" si="2"/>
        <v>20</v>
      </c>
      <c r="F7" s="11">
        <f t="shared" si="3"/>
        <v>30</v>
      </c>
      <c r="G7" s="14">
        <f t="shared" si="0"/>
        <v>600</v>
      </c>
      <c r="H7" s="12">
        <v>135</v>
      </c>
      <c r="I7" s="12">
        <v>52</v>
      </c>
      <c r="J7" s="11">
        <f t="shared" si="4"/>
        <v>787</v>
      </c>
    </row>
    <row r="8" spans="1:10">
      <c r="A8" s="7">
        <f t="shared" si="1"/>
        <v>7</v>
      </c>
      <c r="B8" t="s">
        <v>20</v>
      </c>
      <c r="C8" t="s">
        <v>13</v>
      </c>
      <c r="D8" t="s">
        <v>18</v>
      </c>
      <c r="E8" s="13">
        <f t="shared" si="2"/>
        <v>40</v>
      </c>
      <c r="F8" s="11">
        <f t="shared" si="3"/>
        <v>25</v>
      </c>
      <c r="G8" s="14">
        <f t="shared" si="0"/>
        <v>1000</v>
      </c>
      <c r="H8" s="12">
        <v>244</v>
      </c>
      <c r="I8" s="12">
        <v>80</v>
      </c>
      <c r="J8" s="11">
        <f t="shared" si="4"/>
        <v>1324</v>
      </c>
    </row>
    <row r="9" spans="1:10">
      <c r="A9" s="7">
        <f t="shared" si="1"/>
        <v>8</v>
      </c>
      <c r="B9" t="s">
        <v>21</v>
      </c>
      <c r="C9" t="s">
        <v>15</v>
      </c>
      <c r="D9" t="s">
        <v>18</v>
      </c>
      <c r="E9" s="13">
        <f t="shared" si="2"/>
        <v>40</v>
      </c>
      <c r="F9" s="11">
        <f t="shared" si="3"/>
        <v>38</v>
      </c>
      <c r="G9" s="14">
        <f t="shared" si="0"/>
        <v>1520</v>
      </c>
      <c r="H9" s="12">
        <v>142</v>
      </c>
      <c r="I9" s="12">
        <v>44</v>
      </c>
      <c r="J9" s="11">
        <f t="shared" si="4"/>
        <v>1706</v>
      </c>
    </row>
    <row r="10" spans="1:10">
      <c r="A10" s="7">
        <f t="shared" si="1"/>
        <v>9</v>
      </c>
      <c r="B10" t="s">
        <v>20</v>
      </c>
      <c r="C10" t="s">
        <v>13</v>
      </c>
      <c r="D10" t="s">
        <v>1</v>
      </c>
      <c r="E10" s="13">
        <v>55</v>
      </c>
      <c r="F10" s="11">
        <f t="shared" si="3"/>
        <v>25</v>
      </c>
      <c r="G10" s="14">
        <f t="shared" si="0"/>
        <v>1375</v>
      </c>
      <c r="H10" s="12">
        <v>95</v>
      </c>
      <c r="I10" s="12">
        <v>12</v>
      </c>
      <c r="J10" s="11">
        <f t="shared" si="4"/>
        <v>1482</v>
      </c>
    </row>
    <row r="11" spans="1:10">
      <c r="A11" s="7">
        <f t="shared" si="1"/>
        <v>10</v>
      </c>
      <c r="B11" t="s">
        <v>21</v>
      </c>
      <c r="C11" t="s">
        <v>14</v>
      </c>
      <c r="D11" t="s">
        <v>1</v>
      </c>
      <c r="E11" s="13">
        <v>56</v>
      </c>
      <c r="F11" s="11">
        <f t="shared" ref="F11" si="5">IF(C11="Επίπεδο 1",25,IF(C11="Επίπεδο 2",30,IF(C11="Επίπεδο 3",38,40)))</f>
        <v>30</v>
      </c>
      <c r="G11" s="14">
        <f t="shared" ref="G11" si="6">IFERROR(E11*F11,0)</f>
        <v>1680</v>
      </c>
      <c r="H11" s="12">
        <v>95</v>
      </c>
      <c r="I11" s="12">
        <v>12</v>
      </c>
      <c r="J11" s="11">
        <f t="shared" ref="J11" si="7">SUM(G11:I11)</f>
        <v>1787</v>
      </c>
    </row>
    <row r="12" spans="1:10">
      <c r="A12" s="7">
        <f t="shared" si="1"/>
        <v>11</v>
      </c>
      <c r="B12" t="s">
        <v>21</v>
      </c>
      <c r="C12" t="s">
        <v>15</v>
      </c>
      <c r="D12" t="s">
        <v>1</v>
      </c>
      <c r="E12" s="13">
        <v>57</v>
      </c>
      <c r="F12" s="11">
        <f t="shared" ref="F12" si="8">IF(C12="Επίπεδο 1",25,IF(C12="Επίπεδο 2",30,IF(C12="Επίπεδο 3",38,40)))</f>
        <v>38</v>
      </c>
      <c r="G12" s="14">
        <f t="shared" ref="G12" si="9">IFERROR(E12*F12,0)</f>
        <v>2166</v>
      </c>
      <c r="H12" s="12">
        <v>95</v>
      </c>
      <c r="I12" s="12">
        <v>12</v>
      </c>
      <c r="J12" s="11">
        <f t="shared" ref="J12" si="10">SUM(G12:I12)</f>
        <v>2273</v>
      </c>
    </row>
    <row r="13" spans="1:10">
      <c r="A13" s="7">
        <f t="shared" si="1"/>
        <v>12</v>
      </c>
      <c r="B13" t="s">
        <v>21</v>
      </c>
      <c r="C13" t="s">
        <v>15</v>
      </c>
      <c r="D13" t="s">
        <v>19</v>
      </c>
      <c r="E13" s="13">
        <f>IF(D13="Full Time/Πλήρους απασχόλησης",40,IF(D13="Part Time/Μερικής απασχόλησης",20,""))</f>
        <v>20</v>
      </c>
      <c r="F13" s="11">
        <f t="shared" si="3"/>
        <v>38</v>
      </c>
      <c r="G13" s="14">
        <f>IFERROR(E13*F13,0)</f>
        <v>760</v>
      </c>
      <c r="H13" s="12">
        <v>34</v>
      </c>
      <c r="I13" s="12">
        <v>8</v>
      </c>
      <c r="J13" s="11">
        <f t="shared" si="4"/>
        <v>802</v>
      </c>
    </row>
    <row r="14" spans="1:10">
      <c r="J14" s="11"/>
    </row>
  </sheetData>
  <autoFilter ref="A1:J13"/>
  <phoneticPr fontId="5"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'Στοιχεία εταιρείας'!$B$3:$B$6</xm:f>
          </x14:formula1>
          <xm:sqref>C2:C13</xm:sqref>
        </x14:dataValidation>
        <x14:dataValidation type="list" allowBlank="1" showInputMessage="1" showErrorMessage="1" error="Data must be &quot;Part-time&quot;, &quot;Full-time&quot; or &quot;Hourly rate&quot;">
          <x14:formula1>
            <xm:f>'Στοιχεία εταιρείας'!$A$3:$A$5</xm:f>
          </x14:formula1>
          <xm:sqref>D2:D13</xm:sqref>
        </x14:dataValidation>
        <x14:dataValidation type="list" allowBlank="1" showInputMessage="1" showErrorMessage="1">
          <x14:formula1>
            <xm:f>'Στοιχεία εταιρείας'!$D$2:$D$3</xm:f>
          </x14:formula1>
          <xm:sqref>B2:B13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
  <sheetViews>
    <sheetView showGridLines="0" zoomScale="80" zoomScaleNormal="80" workbookViewId="0">
      <selection activeCell="J28" sqref="J28"/>
    </sheetView>
  </sheetViews>
  <sheetFormatPr defaultColWidth="9.140625" defaultRowHeight="14.25"/>
  <cols>
    <col min="1" max="1" width="46.7109375" style="57" customWidth="1"/>
    <col min="2" max="2" width="19.28515625" style="57" customWidth="1"/>
    <col min="3" max="3" width="14.5703125" style="57" customWidth="1"/>
    <col min="4" max="4" width="11.5703125" style="57" customWidth="1"/>
    <col min="5" max="5" width="40.42578125" style="57" customWidth="1"/>
    <col min="6" max="6" width="21.85546875" style="57" customWidth="1"/>
    <col min="7" max="7" width="20.7109375" style="57" customWidth="1"/>
    <col min="8" max="8" width="14.5703125" style="57" customWidth="1"/>
    <col min="9" max="16384" width="9.140625" style="57"/>
  </cols>
  <sheetData>
    <row r="1" spans="1:14" ht="25.5">
      <c r="A1" s="98" t="s">
        <v>41</v>
      </c>
      <c r="B1" s="98"/>
      <c r="C1" s="98"/>
      <c r="D1" s="98"/>
      <c r="E1" s="98"/>
      <c r="F1" s="98"/>
      <c r="G1" s="98"/>
      <c r="H1" s="98"/>
      <c r="I1" s="98"/>
      <c r="J1" s="98"/>
      <c r="K1" s="98"/>
      <c r="L1" s="98"/>
      <c r="M1" s="98"/>
      <c r="N1" s="98"/>
    </row>
    <row r="3" spans="1:14">
      <c r="A3" s="58"/>
      <c r="B3" s="59"/>
      <c r="C3" s="60"/>
      <c r="D3" s="58"/>
      <c r="E3" s="59"/>
      <c r="F3" s="59"/>
      <c r="G3" s="59"/>
      <c r="H3" s="60"/>
    </row>
    <row r="4" spans="1:14">
      <c r="A4" s="61"/>
      <c r="C4" s="62"/>
      <c r="D4" s="61"/>
      <c r="H4" s="62"/>
    </row>
    <row r="5" spans="1:14" ht="5.25" customHeight="1">
      <c r="A5" s="61"/>
      <c r="C5" s="62"/>
      <c r="D5" s="61"/>
      <c r="H5" s="62"/>
    </row>
    <row r="6" spans="1:14" ht="56.25" customHeight="1">
      <c r="A6" s="63" t="s">
        <v>40</v>
      </c>
      <c r="B6" s="49" t="s">
        <v>36</v>
      </c>
      <c r="C6" s="62"/>
      <c r="D6" s="61"/>
      <c r="E6" s="50"/>
      <c r="F6" s="49" t="s">
        <v>28</v>
      </c>
      <c r="G6" s="18" t="s">
        <v>29</v>
      </c>
      <c r="H6" s="62"/>
    </row>
    <row r="7" spans="1:14" ht="15">
      <c r="A7" s="64" t="s">
        <v>34</v>
      </c>
      <c r="B7" s="69">
        <f>((G8-F8)/(G8))</f>
        <v>0.20524499654934444</v>
      </c>
      <c r="C7" s="62"/>
      <c r="D7" s="61"/>
      <c r="E7" s="51" t="s">
        <v>27</v>
      </c>
      <c r="F7" s="42">
        <f>COUNTIF('Στοιχεία προσωπικού'!$B:$B,"Γυναίκα")</f>
        <v>5</v>
      </c>
      <c r="G7" s="42">
        <f>COUNTIF('Στοιχεία προσωπικού'!$B:$B,"Άνδρας")</f>
        <v>7</v>
      </c>
      <c r="H7" s="62"/>
    </row>
    <row r="8" spans="1:14" ht="15">
      <c r="A8" s="64" t="s">
        <v>35</v>
      </c>
      <c r="B8" s="69">
        <f>((G9-F9)/(G9))</f>
        <v>0.22391559202813599</v>
      </c>
      <c r="C8" s="62"/>
      <c r="D8" s="61"/>
      <c r="E8" s="19" t="s">
        <v>31</v>
      </c>
      <c r="F8" s="43">
        <f>DAVERAGE('Στοιχεία προσωπικού'!$A:$J,'Στοιχεία προσωπικού'!$J$1,'Στοιχεία εταιρείας'!$F$1:$F$2)</f>
        <v>1151.5999999999999</v>
      </c>
      <c r="G8" s="43">
        <f>DAVERAGE('Στοιχεία προσωπικού'!$A:$J,'Στοιχεία προσωπικού'!$J$1,'Στοιχεία εταιρείας'!$E$1:$E$2)</f>
        <v>1449</v>
      </c>
      <c r="H8" s="62"/>
    </row>
    <row r="9" spans="1:14" ht="15.75">
      <c r="A9" s="61"/>
      <c r="C9" s="62"/>
      <c r="D9" s="61"/>
      <c r="E9" s="21" t="s">
        <v>32</v>
      </c>
      <c r="F9" s="68" cm="1">
        <f t="array" ref="F9">MEDIAN(_xlfn._xlws.FILTER('Στοιχεία προσωπικού'!$J:$J,'Στοιχεία προσωπικού'!$B:$B="Γυναίκα"))</f>
        <v>1324</v>
      </c>
      <c r="G9" s="68" cm="1">
        <f t="array" ref="G9">MEDIAN(_xlfn._xlws.FILTER('Στοιχεία προσωπικού'!$J:$J,'Στοιχεία προσωπικού'!$B:$B="Άνδρας"))</f>
        <v>1706</v>
      </c>
      <c r="H9" s="62"/>
    </row>
    <row r="10" spans="1:14">
      <c r="A10" s="65"/>
      <c r="B10" s="66"/>
      <c r="C10" s="67"/>
      <c r="D10" s="65"/>
      <c r="E10" s="66"/>
      <c r="F10" s="66"/>
      <c r="G10" s="66"/>
      <c r="H10" s="67"/>
    </row>
    <row r="11" spans="1:14">
      <c r="A11" s="58"/>
      <c r="B11" s="59"/>
      <c r="C11" s="60"/>
      <c r="D11" s="58"/>
      <c r="E11" s="59"/>
      <c r="F11" s="59"/>
      <c r="G11" s="59"/>
      <c r="H11" s="60"/>
    </row>
    <row r="12" spans="1:14">
      <c r="A12" s="61"/>
      <c r="C12" s="62"/>
      <c r="D12" s="61"/>
      <c r="H12" s="62"/>
    </row>
    <row r="13" spans="1:14">
      <c r="A13" s="61"/>
      <c r="C13" s="62"/>
      <c r="D13" s="61"/>
      <c r="H13" s="62"/>
    </row>
    <row r="14" spans="1:14">
      <c r="A14" s="61"/>
      <c r="C14" s="62"/>
      <c r="D14" s="61"/>
      <c r="H14" s="62"/>
    </row>
    <row r="15" spans="1:14">
      <c r="A15" s="61"/>
      <c r="C15" s="62"/>
      <c r="D15" s="61"/>
      <c r="H15" s="62"/>
    </row>
    <row r="16" spans="1:14">
      <c r="A16" s="61"/>
      <c r="C16" s="62"/>
      <c r="D16" s="61"/>
      <c r="H16" s="62"/>
    </row>
    <row r="17" spans="1:8">
      <c r="A17" s="61"/>
      <c r="C17" s="62"/>
      <c r="D17" s="61"/>
      <c r="H17" s="62"/>
    </row>
    <row r="18" spans="1:8">
      <c r="A18" s="61"/>
      <c r="C18" s="62"/>
      <c r="D18" s="61"/>
      <c r="H18" s="62"/>
    </row>
    <row r="19" spans="1:8">
      <c r="A19" s="61"/>
      <c r="C19" s="62"/>
      <c r="D19" s="61"/>
      <c r="H19" s="62"/>
    </row>
    <row r="20" spans="1:8">
      <c r="A20" s="61"/>
      <c r="C20" s="62"/>
      <c r="D20" s="61"/>
      <c r="H20" s="62"/>
    </row>
    <row r="21" spans="1:8">
      <c r="A21" s="61"/>
      <c r="C21" s="62"/>
      <c r="D21" s="61"/>
      <c r="H21" s="62"/>
    </row>
    <row r="22" spans="1:8">
      <c r="A22" s="61"/>
      <c r="C22" s="62"/>
      <c r="D22" s="61"/>
      <c r="H22" s="62"/>
    </row>
    <row r="23" spans="1:8">
      <c r="A23" s="61"/>
      <c r="C23" s="62"/>
      <c r="D23" s="61"/>
      <c r="H23" s="62"/>
    </row>
    <row r="24" spans="1:8">
      <c r="A24" s="61"/>
      <c r="C24" s="62"/>
      <c r="D24" s="61"/>
      <c r="H24" s="62"/>
    </row>
    <row r="25" spans="1:8">
      <c r="A25" s="61"/>
      <c r="C25" s="62"/>
      <c r="D25" s="61"/>
      <c r="H25" s="62"/>
    </row>
    <row r="26" spans="1:8">
      <c r="A26" s="61"/>
      <c r="C26" s="62"/>
      <c r="D26" s="61"/>
      <c r="H26" s="62"/>
    </row>
    <row r="27" spans="1:8">
      <c r="A27" s="61"/>
      <c r="C27" s="62"/>
      <c r="D27" s="61"/>
      <c r="H27" s="62"/>
    </row>
    <row r="28" spans="1:8">
      <c r="A28" s="61"/>
      <c r="C28" s="62"/>
      <c r="D28" s="61"/>
      <c r="H28" s="62"/>
    </row>
    <row r="29" spans="1:8">
      <c r="A29" s="61"/>
      <c r="C29" s="62"/>
      <c r="D29" s="61"/>
      <c r="H29" s="62"/>
    </row>
    <row r="30" spans="1:8">
      <c r="A30" s="61"/>
      <c r="C30" s="62"/>
      <c r="D30" s="61"/>
      <c r="H30" s="62"/>
    </row>
    <row r="31" spans="1:8">
      <c r="A31" s="61"/>
      <c r="C31" s="62"/>
      <c r="D31" s="61"/>
      <c r="H31" s="62"/>
    </row>
    <row r="32" spans="1:8">
      <c r="A32" s="61"/>
      <c r="C32" s="62"/>
      <c r="D32" s="61"/>
      <c r="H32" s="62"/>
    </row>
    <row r="33" spans="1:8">
      <c r="A33" s="61"/>
      <c r="C33" s="62"/>
      <c r="D33" s="61"/>
      <c r="H33" s="62"/>
    </row>
    <row r="34" spans="1:8">
      <c r="A34" s="61"/>
      <c r="C34" s="62"/>
      <c r="D34" s="61"/>
      <c r="H34" s="62"/>
    </row>
    <row r="35" spans="1:8">
      <c r="A35" s="61"/>
      <c r="C35" s="62"/>
      <c r="D35" s="61"/>
      <c r="H35" s="62"/>
    </row>
    <row r="36" spans="1:8">
      <c r="A36" s="61"/>
      <c r="C36" s="62"/>
      <c r="D36" s="61"/>
      <c r="H36" s="62"/>
    </row>
    <row r="37" spans="1:8">
      <c r="A37" s="61"/>
      <c r="C37" s="62"/>
      <c r="D37" s="61"/>
      <c r="H37" s="62"/>
    </row>
    <row r="38" spans="1:8">
      <c r="A38" s="61"/>
      <c r="C38" s="62"/>
      <c r="D38" s="61"/>
      <c r="H38" s="62"/>
    </row>
    <row r="39" spans="1:8">
      <c r="A39" s="61"/>
      <c r="C39" s="62"/>
      <c r="D39" s="61"/>
      <c r="H39" s="62"/>
    </row>
    <row r="40" spans="1:8">
      <c r="A40" s="65"/>
      <c r="B40" s="66"/>
      <c r="C40" s="67"/>
      <c r="D40" s="65"/>
      <c r="E40" s="66"/>
      <c r="F40" s="66"/>
      <c r="G40" s="66"/>
      <c r="H40" s="67"/>
    </row>
  </sheetData>
  <mergeCells count="1">
    <mergeCell ref="A1:N1"/>
  </mergeCells>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W42"/>
  <sheetViews>
    <sheetView showGridLines="0" zoomScale="90" zoomScaleNormal="90" zoomScaleSheetLayoutView="80" workbookViewId="0">
      <selection activeCell="G10" sqref="G10"/>
    </sheetView>
  </sheetViews>
  <sheetFormatPr defaultRowHeight="15"/>
  <cols>
    <col min="2" max="2" width="32" customWidth="1"/>
    <col min="3" max="3" width="19.5703125" customWidth="1"/>
    <col min="4" max="4" width="17.7109375" customWidth="1"/>
    <col min="6" max="6" width="30.85546875" customWidth="1"/>
    <col min="7" max="7" width="20.85546875" customWidth="1"/>
    <col min="8" max="8" width="14" customWidth="1"/>
    <col min="14" max="101" width="9.140625" style="20"/>
  </cols>
  <sheetData>
    <row r="1" spans="1:13" ht="25.5">
      <c r="A1" s="98" t="s">
        <v>37</v>
      </c>
      <c r="B1" s="98"/>
      <c r="C1" s="98"/>
      <c r="D1" s="98"/>
      <c r="E1" s="98"/>
      <c r="F1" s="98"/>
      <c r="G1" s="98"/>
      <c r="H1" s="98"/>
      <c r="I1" s="98"/>
      <c r="J1" s="98"/>
      <c r="K1" s="98"/>
      <c r="L1" s="98"/>
      <c r="M1" s="98"/>
    </row>
    <row r="2" spans="1:13">
      <c r="A2" s="15"/>
      <c r="B2" s="15"/>
      <c r="C2" s="15"/>
      <c r="D2" s="15"/>
      <c r="E2" s="15"/>
      <c r="F2" s="15"/>
      <c r="G2" s="15"/>
      <c r="H2" s="15"/>
      <c r="I2" s="15"/>
      <c r="J2" s="15"/>
      <c r="K2" s="15"/>
      <c r="L2" s="15"/>
      <c r="M2" s="15"/>
    </row>
    <row r="3" spans="1:13" ht="15.75">
      <c r="A3" s="16"/>
      <c r="B3" s="17" t="s">
        <v>14</v>
      </c>
      <c r="C3" s="16" t="s">
        <v>30</v>
      </c>
      <c r="D3" s="16"/>
      <c r="E3" s="16"/>
      <c r="F3" s="16"/>
      <c r="G3" s="16"/>
      <c r="H3" s="16"/>
      <c r="I3" s="16"/>
      <c r="J3" s="15"/>
      <c r="K3" s="15"/>
      <c r="L3" s="15"/>
    </row>
    <row r="4" spans="1:13">
      <c r="A4" s="16"/>
      <c r="B4" s="16"/>
      <c r="C4" s="16"/>
      <c r="D4" s="16"/>
      <c r="E4" s="16"/>
      <c r="F4" s="16"/>
      <c r="G4" s="16"/>
      <c r="H4" s="16"/>
      <c r="I4" s="16"/>
      <c r="J4" s="15"/>
      <c r="K4" s="15"/>
    </row>
    <row r="5" spans="1:13">
      <c r="A5" s="22"/>
      <c r="B5" s="23"/>
      <c r="C5" s="23"/>
      <c r="D5" s="24"/>
      <c r="E5" s="22"/>
      <c r="F5" s="23"/>
      <c r="G5" s="23"/>
      <c r="H5" s="23"/>
      <c r="I5" s="24"/>
      <c r="J5" s="15"/>
      <c r="K5" s="15"/>
      <c r="L5" s="15"/>
    </row>
    <row r="6" spans="1:13">
      <c r="A6" s="25"/>
      <c r="B6" s="16"/>
      <c r="C6" s="16"/>
      <c r="D6" s="26"/>
      <c r="E6" s="25"/>
      <c r="F6" s="16"/>
      <c r="G6" s="16"/>
      <c r="H6" s="16"/>
      <c r="I6" s="26"/>
      <c r="J6" s="15"/>
      <c r="K6" s="15"/>
      <c r="L6" s="15"/>
    </row>
    <row r="7" spans="1:13" ht="38.25">
      <c r="A7" s="25"/>
      <c r="B7" s="52" t="s">
        <v>33</v>
      </c>
      <c r="C7" s="18" t="s">
        <v>36</v>
      </c>
      <c r="D7" s="26"/>
      <c r="E7" s="25"/>
      <c r="F7" s="50"/>
      <c r="G7" s="49" t="s">
        <v>20</v>
      </c>
      <c r="H7" s="18" t="s">
        <v>21</v>
      </c>
      <c r="I7" s="26"/>
      <c r="J7" s="15"/>
      <c r="K7" s="15"/>
      <c r="L7" s="15"/>
    </row>
    <row r="8" spans="1:13">
      <c r="A8" s="25"/>
      <c r="B8" s="53"/>
      <c r="C8" s="53"/>
      <c r="D8" s="27"/>
      <c r="E8" s="31"/>
      <c r="F8" s="51" t="s">
        <v>27</v>
      </c>
      <c r="G8" s="42">
        <f>COUNTIFS('Στοιχεία προσωπικού'!$B:$B,Επίπεδα!G$7,'Στοιχεία προσωπικού'!$C:$C,Επίπεδα!$B$3)</f>
        <v>3</v>
      </c>
      <c r="H8" s="42">
        <f>COUNTIFS('Στοιχεία προσωπικού'!$B:$B,Επίπεδα!H$7,'Στοιχεία προσωπικού'!$C:$C,Επίπεδα!$B$3)</f>
        <v>1</v>
      </c>
      <c r="I8" s="26"/>
    </row>
    <row r="9" spans="1:13">
      <c r="A9" s="25"/>
      <c r="B9" s="53" t="s">
        <v>39</v>
      </c>
      <c r="C9" s="54">
        <f>IFERROR((H9-G9)/H9,"")</f>
        <v>0.44935646334639062</v>
      </c>
      <c r="D9" s="27"/>
      <c r="E9" s="31"/>
      <c r="F9" s="19" t="s">
        <v>31</v>
      </c>
      <c r="G9" s="43">
        <f>IFERROR(SUMIFS('Στοιχεία προσωπικού'!$J:$J,'Στοιχεία προσωπικού'!$B:$B,Επίπεδα!G$7,'Στοιχεία προσωπικού'!$C:$C,Επίπεδα!$B$3)/G$8,"")</f>
        <v>984</v>
      </c>
      <c r="H9" s="43">
        <f>IFERROR(SUMIFS('Στοιχεία προσωπικού'!$J:$J,'Στοιχεία προσωπικού'!$B:$B,Επίπεδα!H$7,'Στοιχεία προσωπικού'!$C:$C,Επίπεδα!$B$3)/H$8,"")</f>
        <v>1787</v>
      </c>
      <c r="I9" s="26"/>
    </row>
    <row r="10" spans="1:13" ht="15.75">
      <c r="A10" s="25"/>
      <c r="B10" s="56" t="s">
        <v>38</v>
      </c>
      <c r="C10" s="55">
        <f>IFERROR((H10-G10)/H10,"")</f>
        <v>0.55959709009513148</v>
      </c>
      <c r="D10" s="27"/>
      <c r="E10" s="31"/>
      <c r="F10" s="21" t="s">
        <v>32</v>
      </c>
      <c r="G10" s="44" cm="1">
        <f t="array" ref="G10">IFERROR(MEDIAN(_xlfn._xlws.FILTER('Στοιχεία προσωπικού'!$J:$J,('Στοιχεία προσωπικού'!$B:$B=G$7)*('Στοιχεία προσωπικού'!$C:$C=Επίπεδα!$B$3))),"")</f>
        <v>787</v>
      </c>
      <c r="H10" s="44" cm="1">
        <f t="array" ref="H10">IFERROR(MEDIAN(_xlfn._xlws.FILTER('Στοιχεία προσωπικού'!$J:$J,('Στοιχεία προσωπικού'!$B:$B=H$7)*('Στοιχεία προσωπικού'!$C:$C=Επίπεδα!$B$3))),"")</f>
        <v>1787</v>
      </c>
      <c r="I10" s="26"/>
    </row>
    <row r="11" spans="1:13">
      <c r="A11" s="25"/>
      <c r="B11" s="16"/>
      <c r="C11" s="16"/>
      <c r="D11" s="26"/>
      <c r="E11" s="25"/>
      <c r="F11" s="16"/>
      <c r="G11" s="16"/>
      <c r="H11" s="16"/>
      <c r="I11" s="26"/>
    </row>
    <row r="12" spans="1:13">
      <c r="A12" s="28"/>
      <c r="B12" s="29"/>
      <c r="C12" s="29"/>
      <c r="D12" s="30"/>
      <c r="E12" s="28"/>
      <c r="F12" s="29"/>
      <c r="G12" s="29"/>
      <c r="H12" s="29"/>
      <c r="I12" s="30"/>
    </row>
    <row r="13" spans="1:13">
      <c r="A13" s="32"/>
      <c r="B13" s="33"/>
      <c r="C13" s="33"/>
      <c r="D13" s="34"/>
      <c r="E13" s="32"/>
      <c r="F13" s="33"/>
      <c r="G13" s="33"/>
      <c r="H13" s="33"/>
      <c r="I13" s="34"/>
    </row>
    <row r="14" spans="1:13">
      <c r="A14" s="35"/>
      <c r="B14" s="15"/>
      <c r="C14" s="15"/>
      <c r="D14" s="36"/>
      <c r="E14" s="35"/>
      <c r="F14" s="15"/>
      <c r="G14" s="15"/>
      <c r="H14" s="15"/>
      <c r="I14" s="36"/>
    </row>
    <row r="15" spans="1:13">
      <c r="A15" s="35"/>
      <c r="B15" s="15"/>
      <c r="C15" s="15"/>
      <c r="D15" s="36"/>
      <c r="E15" s="35"/>
      <c r="F15" s="15"/>
      <c r="G15" s="15"/>
      <c r="H15" s="15"/>
      <c r="I15" s="36"/>
    </row>
    <row r="16" spans="1:13">
      <c r="A16" s="37"/>
      <c r="D16" s="38"/>
      <c r="E16" s="37"/>
      <c r="I16" s="38"/>
    </row>
    <row r="17" spans="1:9">
      <c r="A17" s="37"/>
      <c r="D17" s="38"/>
      <c r="E17" s="37"/>
      <c r="I17" s="38"/>
    </row>
    <row r="18" spans="1:9">
      <c r="A18" s="37"/>
      <c r="D18" s="38"/>
      <c r="E18" s="37"/>
      <c r="I18" s="38"/>
    </row>
    <row r="19" spans="1:9">
      <c r="A19" s="37"/>
      <c r="D19" s="38"/>
      <c r="E19" s="37"/>
      <c r="I19" s="38"/>
    </row>
    <row r="20" spans="1:9">
      <c r="A20" s="37"/>
      <c r="D20" s="38"/>
      <c r="E20" s="37"/>
      <c r="I20" s="38"/>
    </row>
    <row r="21" spans="1:9">
      <c r="A21" s="37"/>
      <c r="D21" s="38"/>
      <c r="E21" s="37"/>
      <c r="I21" s="38"/>
    </row>
    <row r="22" spans="1:9">
      <c r="A22" s="37"/>
      <c r="D22" s="38"/>
      <c r="E22" s="37"/>
      <c r="I22" s="38"/>
    </row>
    <row r="23" spans="1:9">
      <c r="A23" s="37"/>
      <c r="D23" s="38"/>
      <c r="E23" s="37"/>
      <c r="I23" s="38"/>
    </row>
    <row r="24" spans="1:9">
      <c r="A24" s="37"/>
      <c r="D24" s="38"/>
      <c r="E24" s="37"/>
      <c r="I24" s="38"/>
    </row>
    <row r="25" spans="1:9">
      <c r="A25" s="37"/>
      <c r="D25" s="38"/>
      <c r="E25" s="37"/>
      <c r="I25" s="38"/>
    </row>
    <row r="26" spans="1:9">
      <c r="A26" s="37"/>
      <c r="D26" s="38"/>
      <c r="E26" s="37"/>
      <c r="I26" s="38"/>
    </row>
    <row r="27" spans="1:9">
      <c r="A27" s="37"/>
      <c r="D27" s="38"/>
      <c r="E27" s="37"/>
      <c r="I27" s="38"/>
    </row>
    <row r="28" spans="1:9">
      <c r="A28" s="37"/>
      <c r="D28" s="38"/>
      <c r="E28" s="37"/>
      <c r="I28" s="38"/>
    </row>
    <row r="29" spans="1:9">
      <c r="A29" s="37"/>
      <c r="D29" s="38"/>
      <c r="E29" s="37"/>
      <c r="I29" s="38"/>
    </row>
    <row r="30" spans="1:9">
      <c r="A30" s="37"/>
      <c r="D30" s="38"/>
      <c r="E30" s="37"/>
      <c r="I30" s="38"/>
    </row>
    <row r="31" spans="1:9">
      <c r="A31" s="37"/>
      <c r="D31" s="38"/>
      <c r="E31" s="37"/>
      <c r="I31" s="38"/>
    </row>
    <row r="32" spans="1:9">
      <c r="A32" s="37"/>
      <c r="D32" s="38"/>
      <c r="E32" s="37"/>
      <c r="I32" s="38"/>
    </row>
    <row r="33" spans="1:9">
      <c r="A33" s="37"/>
      <c r="D33" s="38"/>
      <c r="E33" s="37"/>
      <c r="I33" s="38"/>
    </row>
    <row r="34" spans="1:9">
      <c r="A34" s="37"/>
      <c r="D34" s="38"/>
      <c r="E34" s="37"/>
      <c r="I34" s="38"/>
    </row>
    <row r="35" spans="1:9">
      <c r="A35" s="37"/>
      <c r="D35" s="38"/>
      <c r="E35" s="37"/>
      <c r="I35" s="38"/>
    </row>
    <row r="36" spans="1:9">
      <c r="A36" s="37"/>
      <c r="D36" s="38"/>
      <c r="E36" s="37"/>
      <c r="I36" s="38"/>
    </row>
    <row r="37" spans="1:9">
      <c r="A37" s="37"/>
      <c r="D37" s="38"/>
      <c r="E37" s="37"/>
      <c r="I37" s="38"/>
    </row>
    <row r="38" spans="1:9">
      <c r="A38" s="37"/>
      <c r="D38" s="38"/>
      <c r="E38" s="37"/>
      <c r="I38" s="38"/>
    </row>
    <row r="39" spans="1:9">
      <c r="A39" s="37"/>
      <c r="D39" s="38"/>
      <c r="E39" s="37"/>
      <c r="I39" s="38"/>
    </row>
    <row r="40" spans="1:9">
      <c r="A40" s="37"/>
      <c r="D40" s="38"/>
      <c r="E40" s="37"/>
      <c r="I40" s="38"/>
    </row>
    <row r="41" spans="1:9">
      <c r="A41" s="37"/>
      <c r="D41" s="38"/>
      <c r="E41" s="37"/>
      <c r="I41" s="38"/>
    </row>
    <row r="42" spans="1:9">
      <c r="A42" s="39"/>
      <c r="B42" s="40"/>
      <c r="C42" s="40"/>
      <c r="D42" s="41"/>
      <c r="E42" s="39"/>
      <c r="F42" s="40"/>
      <c r="G42" s="40"/>
      <c r="H42" s="40"/>
      <c r="I42" s="41"/>
    </row>
  </sheetData>
  <mergeCells count="1">
    <mergeCell ref="A1:M1"/>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'Στοιχεία εταιρείας'!$B$3:$B$5</xm:f>
          </x14:formula1>
          <xm:sqref>B3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4"/>
  <sheetViews>
    <sheetView showGridLines="0" workbookViewId="0">
      <selection activeCell="G42" sqref="G42"/>
    </sheetView>
  </sheetViews>
  <sheetFormatPr defaultRowHeight="15"/>
  <cols>
    <col min="1" max="1" width="46" customWidth="1"/>
    <col min="2" max="2" width="20.28515625" customWidth="1"/>
    <col min="3" max="3" width="15.5703125" customWidth="1"/>
    <col min="4" max="4" width="15.7109375" customWidth="1"/>
    <col min="9" max="9" width="34.140625" customWidth="1"/>
    <col min="10" max="10" width="15.140625" customWidth="1"/>
    <col min="11" max="11" width="12.7109375" customWidth="1"/>
    <col min="12" max="15" width="7.28515625" customWidth="1"/>
    <col min="16" max="16" width="29" customWidth="1"/>
    <col min="17" max="17" width="16" customWidth="1"/>
    <col min="18" max="18" width="13.7109375" customWidth="1"/>
  </cols>
  <sheetData>
    <row r="1" spans="1:21" ht="25.5">
      <c r="A1" s="98" t="s">
        <v>42</v>
      </c>
      <c r="B1" s="98"/>
      <c r="C1" s="98"/>
      <c r="D1" s="98"/>
      <c r="E1" s="98"/>
      <c r="F1" s="98"/>
      <c r="G1" s="98"/>
      <c r="H1" s="98"/>
      <c r="I1" s="98"/>
      <c r="J1" s="98"/>
      <c r="K1" s="98"/>
      <c r="L1" s="98"/>
      <c r="M1" s="98"/>
      <c r="N1" s="98"/>
      <c r="O1" s="98"/>
      <c r="P1" s="98"/>
      <c r="Q1" s="98"/>
      <c r="R1" s="98"/>
      <c r="S1" s="98"/>
      <c r="T1" s="98"/>
    </row>
    <row r="3" spans="1:21">
      <c r="A3" s="75"/>
      <c r="B3" s="76"/>
      <c r="C3" s="76"/>
      <c r="D3" s="76"/>
      <c r="E3" s="76"/>
      <c r="F3" s="77"/>
      <c r="G3" s="75"/>
      <c r="H3" s="76"/>
      <c r="I3" s="76"/>
      <c r="J3" s="76"/>
      <c r="K3" s="76"/>
      <c r="L3" s="76"/>
      <c r="M3" s="77"/>
      <c r="N3" s="75"/>
      <c r="O3" s="76"/>
      <c r="P3" s="76"/>
      <c r="Q3" s="76"/>
      <c r="R3" s="76"/>
      <c r="S3" s="76"/>
      <c r="T3" s="76"/>
      <c r="U3" s="77"/>
    </row>
    <row r="4" spans="1:21">
      <c r="A4" s="86"/>
      <c r="B4" s="80"/>
      <c r="C4" s="80"/>
      <c r="D4" s="80"/>
      <c r="E4" s="80"/>
      <c r="F4" s="81"/>
      <c r="G4" s="86"/>
      <c r="H4" s="80"/>
      <c r="I4" s="99" t="s">
        <v>5</v>
      </c>
      <c r="J4" s="99"/>
      <c r="K4" s="100"/>
      <c r="L4" s="80"/>
      <c r="M4" s="81"/>
      <c r="N4" s="86"/>
      <c r="O4" s="80"/>
      <c r="P4" s="103" t="s">
        <v>6</v>
      </c>
      <c r="Q4" s="103"/>
      <c r="R4" s="103"/>
      <c r="S4" s="80"/>
      <c r="T4" s="80"/>
      <c r="U4" s="81"/>
    </row>
    <row r="5" spans="1:21">
      <c r="A5" s="78"/>
      <c r="B5" s="79"/>
      <c r="C5" s="80"/>
      <c r="D5" s="80"/>
      <c r="E5" s="80"/>
      <c r="F5" s="81"/>
      <c r="G5" s="86"/>
      <c r="H5" s="80"/>
      <c r="I5" s="101"/>
      <c r="J5" s="101"/>
      <c r="K5" s="102"/>
      <c r="L5" s="80"/>
      <c r="M5" s="81"/>
      <c r="N5" s="86"/>
      <c r="O5" s="80"/>
      <c r="P5" s="104"/>
      <c r="Q5" s="104"/>
      <c r="R5" s="104"/>
      <c r="S5" s="80"/>
      <c r="T5" s="80"/>
      <c r="U5" s="81"/>
    </row>
    <row r="6" spans="1:21" ht="61.5" customHeight="1">
      <c r="A6" s="82" t="s">
        <v>43</v>
      </c>
      <c r="B6" s="93" t="s">
        <v>5</v>
      </c>
      <c r="C6" s="94" t="s">
        <v>6</v>
      </c>
      <c r="D6" s="73" t="s">
        <v>36</v>
      </c>
      <c r="E6" s="80"/>
      <c r="F6" s="81"/>
      <c r="G6" s="86"/>
      <c r="H6" s="80"/>
      <c r="I6" s="50"/>
      <c r="J6" s="93" t="s">
        <v>20</v>
      </c>
      <c r="K6" s="95" t="s">
        <v>21</v>
      </c>
      <c r="L6" s="80"/>
      <c r="M6" s="81"/>
      <c r="N6" s="86"/>
      <c r="O6" s="80"/>
      <c r="P6" s="50"/>
      <c r="Q6" s="94" t="s">
        <v>20</v>
      </c>
      <c r="R6" s="96" t="s">
        <v>21</v>
      </c>
      <c r="S6" s="80"/>
      <c r="T6" s="80"/>
      <c r="U6" s="81"/>
    </row>
    <row r="7" spans="1:21">
      <c r="A7" s="83" t="s">
        <v>34</v>
      </c>
      <c r="B7" s="70">
        <f>((K8-J8)/(K8))</f>
        <v>-0.15240174672489087</v>
      </c>
      <c r="C7" s="72">
        <f>((R8-Q8)/R8)</f>
        <v>-0.37461139896373047</v>
      </c>
      <c r="D7" s="74">
        <f>Αποτελέσματα!B7</f>
        <v>0.20524499654934444</v>
      </c>
      <c r="E7" s="80"/>
      <c r="F7" s="81"/>
      <c r="G7" s="86"/>
      <c r="H7" s="80"/>
      <c r="I7" s="51" t="s">
        <v>27</v>
      </c>
      <c r="J7" s="45">
        <f>COUNTIFS('Στοιχεία προσωπικού'!$B:$B,J$6,'Στοιχεία προσωπικού'!$H:$H,"&lt;&gt;")</f>
        <v>5</v>
      </c>
      <c r="K7" s="45">
        <f>COUNTIFS('Στοιχεία προσωπικού'!$B:$B,K$6,'Στοιχεία προσωπικού'!$H:$H,"&lt;&gt;")</f>
        <v>7</v>
      </c>
      <c r="L7" s="80"/>
      <c r="M7" s="81"/>
      <c r="N7" s="86"/>
      <c r="O7" s="80"/>
      <c r="P7" s="51" t="s">
        <v>27</v>
      </c>
      <c r="Q7" s="45">
        <f>COUNTIFS('Στοιχεία προσωπικού'!$B:$B,Q$6,'Στοιχεία προσωπικού'!$I:$I,"&lt;&gt;")</f>
        <v>5</v>
      </c>
      <c r="R7" s="45">
        <f>COUNTIFS('Στοιχεία προσωπικού'!$B:$B,R$6,'Στοιχεία προσωπικού'!$I:$I,"&lt;&gt;")</f>
        <v>7</v>
      </c>
      <c r="S7" s="80"/>
      <c r="T7" s="80"/>
      <c r="U7" s="81"/>
    </row>
    <row r="8" spans="1:21">
      <c r="A8" s="83" t="s">
        <v>35</v>
      </c>
      <c r="B8" s="70">
        <f>((K9-J9)/(K9))</f>
        <v>4.9295774647887321E-2</v>
      </c>
      <c r="C8" s="72">
        <f>((R9-Q9)/R9)</f>
        <v>-0.81818181818181823</v>
      </c>
      <c r="D8" s="74">
        <f>Αποτελέσματα!B8</f>
        <v>0.22391559202813599</v>
      </c>
      <c r="E8" s="80"/>
      <c r="F8" s="81"/>
      <c r="G8" s="86"/>
      <c r="H8" s="80"/>
      <c r="I8" s="19" t="s">
        <v>44</v>
      </c>
      <c r="J8" s="46">
        <f>DAVERAGE('Στοιχεία προσωπικού'!$A:$J,'Στοιχεία προσωπικού'!$H$1,'Στοιχεία εταιρείας'!$F$1:$F$2)</f>
        <v>150.80000000000001</v>
      </c>
      <c r="K8" s="46">
        <f>DAVERAGE('Στοιχεία προσωπικού'!$A:$J,'Στοιχεία προσωπικού'!$H$1,'Στοιχεία εταιρείας'!$E$1:$E$2)</f>
        <v>130.85714285714286</v>
      </c>
      <c r="L8" s="80"/>
      <c r="M8" s="81"/>
      <c r="N8" s="86"/>
      <c r="O8" s="80"/>
      <c r="P8" s="19" t="s">
        <v>46</v>
      </c>
      <c r="Q8" s="46">
        <f>DAVERAGE('Στοιχεία προσωπικού'!$A:$J,'Στοιχεία προσωπικού'!$I$1,'Στοιχεία εταιρείας'!$F$1:$F$2)</f>
        <v>75.8</v>
      </c>
      <c r="R8" s="46">
        <f>DAVERAGE('Στοιχεία προσωπικού'!$A:$J,'Στοιχεία προσωπικού'!$I$1,'Στοιχεία εταιρείας'!$E$1:$E$2)</f>
        <v>55.142857142857146</v>
      </c>
      <c r="S8" s="80"/>
      <c r="T8" s="80"/>
      <c r="U8" s="81"/>
    </row>
    <row r="9" spans="1:21">
      <c r="A9" s="84"/>
      <c r="B9" s="71"/>
      <c r="C9" s="85"/>
      <c r="D9" s="80"/>
      <c r="E9" s="80"/>
      <c r="F9" s="81"/>
      <c r="G9" s="86"/>
      <c r="H9" s="80"/>
      <c r="I9" s="48" t="s">
        <v>45</v>
      </c>
      <c r="J9" s="47" cm="1">
        <f t="array" ref="J9">MEDIAN(_xlfn._xlws.FILTER('Στοιχεία προσωπικού'!$H:$H,'Στοιχεία προσωπικού'!$B:$B=J$6))</f>
        <v>135</v>
      </c>
      <c r="K9" s="47" cm="1">
        <f t="array" ref="K9">MEDIAN(_xlfn._xlws.FILTER('Στοιχεία προσωπικού'!$H:$H,'Στοιχεία προσωπικού'!$B:$B=K$6))</f>
        <v>142</v>
      </c>
      <c r="L9" s="80"/>
      <c r="M9" s="81"/>
      <c r="N9" s="86"/>
      <c r="O9" s="80"/>
      <c r="P9" s="48" t="s">
        <v>47</v>
      </c>
      <c r="Q9" s="47" cm="1">
        <f t="array" ref="Q9">MEDIAN(_xlfn._xlws.FILTER('Στοιχεία προσωπικού'!$I:$I,'Στοιχεία προσωπικού'!$B:$B=Q6))</f>
        <v>80</v>
      </c>
      <c r="R9" s="47" cm="1">
        <f t="array" ref="R9">MEDIAN(_xlfn._xlws.FILTER('Στοιχεία προσωπικού'!$I:$I,'Στοιχεία προσωπικού'!$B:$B=R6))</f>
        <v>44</v>
      </c>
      <c r="S9" s="80"/>
      <c r="T9" s="80"/>
      <c r="U9" s="81"/>
    </row>
    <row r="10" spans="1:21">
      <c r="A10" s="86"/>
      <c r="B10" s="80"/>
      <c r="C10" s="80"/>
      <c r="D10" s="80"/>
      <c r="E10" s="80"/>
      <c r="F10" s="81"/>
      <c r="G10" s="86"/>
      <c r="H10" s="80"/>
      <c r="I10" s="80"/>
      <c r="J10" s="80"/>
      <c r="K10" s="80"/>
      <c r="L10" s="80"/>
      <c r="M10" s="81"/>
      <c r="N10" s="86"/>
      <c r="O10" s="80"/>
      <c r="P10" s="80"/>
      <c r="Q10" s="80"/>
      <c r="R10" s="80"/>
      <c r="S10" s="80"/>
      <c r="T10" s="80"/>
      <c r="U10" s="81"/>
    </row>
    <row r="11" spans="1:21">
      <c r="A11" s="86"/>
      <c r="B11" s="80"/>
      <c r="C11" s="80"/>
      <c r="D11" s="80"/>
      <c r="E11" s="80"/>
      <c r="F11" s="81"/>
      <c r="G11" s="86"/>
      <c r="H11" s="80"/>
      <c r="I11" s="80"/>
      <c r="J11" s="80"/>
      <c r="K11" s="80"/>
      <c r="L11" s="80"/>
      <c r="M11" s="81"/>
      <c r="N11" s="86"/>
      <c r="O11" s="80"/>
      <c r="P11" s="80"/>
      <c r="Q11" s="80"/>
      <c r="R11" s="80"/>
      <c r="S11" s="80"/>
      <c r="T11" s="80"/>
      <c r="U11" s="81"/>
    </row>
    <row r="12" spans="1:21">
      <c r="A12" s="86"/>
      <c r="B12" s="80"/>
      <c r="C12" s="80"/>
      <c r="D12" s="80"/>
      <c r="E12" s="80"/>
      <c r="F12" s="81"/>
      <c r="G12" s="86"/>
      <c r="H12" s="80"/>
      <c r="I12" s="80"/>
      <c r="J12" s="80"/>
      <c r="K12" s="80"/>
      <c r="L12" s="80"/>
      <c r="M12" s="81"/>
      <c r="N12" s="86"/>
      <c r="O12" s="80"/>
      <c r="P12" s="80"/>
      <c r="Q12" s="80"/>
      <c r="R12" s="80"/>
      <c r="S12" s="80"/>
      <c r="T12" s="80"/>
      <c r="U12" s="81"/>
    </row>
    <row r="13" spans="1:21">
      <c r="A13" s="86"/>
      <c r="B13" s="80"/>
      <c r="C13" s="80"/>
      <c r="D13" s="80"/>
      <c r="E13" s="80"/>
      <c r="F13" s="81"/>
      <c r="G13" s="86"/>
      <c r="H13" s="80"/>
      <c r="I13" s="80"/>
      <c r="J13" s="80"/>
      <c r="K13" s="80"/>
      <c r="L13" s="80"/>
      <c r="M13" s="81"/>
      <c r="N13" s="86"/>
      <c r="O13" s="80"/>
      <c r="P13" s="80"/>
      <c r="Q13" s="80"/>
      <c r="R13" s="80"/>
      <c r="S13" s="80"/>
      <c r="T13" s="80"/>
      <c r="U13" s="81"/>
    </row>
    <row r="14" spans="1:21">
      <c r="A14" s="86"/>
      <c r="B14" s="80"/>
      <c r="C14" s="80"/>
      <c r="D14" s="80"/>
      <c r="E14" s="80"/>
      <c r="F14" s="81"/>
      <c r="G14" s="86"/>
      <c r="H14" s="80"/>
      <c r="I14" s="80"/>
      <c r="J14" s="80"/>
      <c r="K14" s="80"/>
      <c r="L14" s="80"/>
      <c r="M14" s="81"/>
      <c r="N14" s="86"/>
      <c r="O14" s="80"/>
      <c r="P14" s="80"/>
      <c r="Q14" s="80"/>
      <c r="R14" s="80"/>
      <c r="S14" s="80"/>
      <c r="T14" s="80"/>
      <c r="U14" s="81"/>
    </row>
    <row r="15" spans="1:21">
      <c r="A15" s="86"/>
      <c r="B15" s="80"/>
      <c r="C15" s="80"/>
      <c r="D15" s="80"/>
      <c r="E15" s="80"/>
      <c r="F15" s="81"/>
      <c r="G15" s="86"/>
      <c r="H15" s="80"/>
      <c r="I15" s="80"/>
      <c r="J15" s="80"/>
      <c r="K15" s="80"/>
      <c r="L15" s="80"/>
      <c r="M15" s="81"/>
      <c r="N15" s="86"/>
      <c r="O15" s="80"/>
      <c r="P15" s="80"/>
      <c r="Q15" s="80"/>
      <c r="R15" s="80"/>
      <c r="S15" s="80"/>
      <c r="T15" s="80"/>
      <c r="U15" s="81"/>
    </row>
    <row r="16" spans="1:21">
      <c r="A16" s="86"/>
      <c r="B16" s="80"/>
      <c r="C16" s="80"/>
      <c r="D16" s="80"/>
      <c r="E16" s="80"/>
      <c r="F16" s="81"/>
      <c r="G16" s="86"/>
      <c r="H16" s="80"/>
      <c r="I16" s="80"/>
      <c r="J16" s="80"/>
      <c r="K16" s="80"/>
      <c r="L16" s="80"/>
      <c r="M16" s="81"/>
      <c r="N16" s="86"/>
      <c r="O16" s="80"/>
      <c r="P16" s="80"/>
      <c r="Q16" s="80"/>
      <c r="R16" s="80"/>
      <c r="S16" s="80"/>
      <c r="T16" s="80"/>
      <c r="U16" s="81"/>
    </row>
    <row r="17" spans="1:21">
      <c r="A17" s="86"/>
      <c r="B17" s="80"/>
      <c r="C17" s="80"/>
      <c r="D17" s="80"/>
      <c r="E17" s="80"/>
      <c r="F17" s="81"/>
      <c r="G17" s="86"/>
      <c r="H17" s="80"/>
      <c r="I17" s="80"/>
      <c r="J17" s="80"/>
      <c r="K17" s="80"/>
      <c r="L17" s="80"/>
      <c r="M17" s="81"/>
      <c r="N17" s="86"/>
      <c r="O17" s="80"/>
      <c r="P17" s="80"/>
      <c r="Q17" s="80"/>
      <c r="R17" s="80"/>
      <c r="S17" s="80"/>
      <c r="T17" s="80"/>
      <c r="U17" s="81"/>
    </row>
    <row r="18" spans="1:21">
      <c r="A18" s="86"/>
      <c r="B18" s="80"/>
      <c r="C18" s="80"/>
      <c r="D18" s="80"/>
      <c r="E18" s="80"/>
      <c r="F18" s="81"/>
      <c r="G18" s="86"/>
      <c r="H18" s="80"/>
      <c r="I18" s="80"/>
      <c r="J18" s="80"/>
      <c r="K18" s="80"/>
      <c r="L18" s="80"/>
      <c r="M18" s="81"/>
      <c r="N18" s="86"/>
      <c r="O18" s="80"/>
      <c r="P18" s="80"/>
      <c r="Q18" s="80"/>
      <c r="R18" s="80"/>
      <c r="S18" s="80"/>
      <c r="T18" s="80"/>
      <c r="U18" s="81"/>
    </row>
    <row r="19" spans="1:21">
      <c r="A19" s="86"/>
      <c r="B19" s="80"/>
      <c r="C19" s="80"/>
      <c r="D19" s="80"/>
      <c r="E19" s="80"/>
      <c r="F19" s="81"/>
      <c r="G19" s="86"/>
      <c r="H19" s="80"/>
      <c r="I19" s="80"/>
      <c r="J19" s="80"/>
      <c r="K19" s="80"/>
      <c r="L19" s="80"/>
      <c r="M19" s="81"/>
      <c r="N19" s="86"/>
      <c r="O19" s="80"/>
      <c r="P19" s="80"/>
      <c r="Q19" s="80"/>
      <c r="R19" s="80"/>
      <c r="S19" s="80"/>
      <c r="T19" s="80"/>
      <c r="U19" s="81"/>
    </row>
    <row r="20" spans="1:21">
      <c r="A20" s="86"/>
      <c r="B20" s="80"/>
      <c r="C20" s="80"/>
      <c r="D20" s="80"/>
      <c r="E20" s="80"/>
      <c r="F20" s="81"/>
      <c r="G20" s="86"/>
      <c r="H20" s="80"/>
      <c r="I20" s="80"/>
      <c r="J20" s="80"/>
      <c r="K20" s="80"/>
      <c r="L20" s="80"/>
      <c r="M20" s="81"/>
      <c r="N20" s="86"/>
      <c r="O20" s="80"/>
      <c r="P20" s="80"/>
      <c r="Q20" s="80"/>
      <c r="R20" s="80"/>
      <c r="S20" s="80"/>
      <c r="T20" s="80"/>
      <c r="U20" s="81"/>
    </row>
    <row r="21" spans="1:21">
      <c r="A21" s="86"/>
      <c r="B21" s="80"/>
      <c r="C21" s="80"/>
      <c r="D21" s="80"/>
      <c r="E21" s="80"/>
      <c r="F21" s="81"/>
      <c r="G21" s="86"/>
      <c r="H21" s="80"/>
      <c r="I21" s="80"/>
      <c r="J21" s="80"/>
      <c r="K21" s="80"/>
      <c r="L21" s="80"/>
      <c r="M21" s="81"/>
      <c r="N21" s="86"/>
      <c r="O21" s="80"/>
      <c r="P21" s="80"/>
      <c r="Q21" s="80"/>
      <c r="R21" s="80"/>
      <c r="S21" s="80"/>
      <c r="T21" s="80"/>
      <c r="U21" s="81"/>
    </row>
    <row r="22" spans="1:21">
      <c r="A22" s="86"/>
      <c r="B22" s="80"/>
      <c r="C22" s="80"/>
      <c r="D22" s="80"/>
      <c r="E22" s="80"/>
      <c r="F22" s="81"/>
      <c r="G22" s="86"/>
      <c r="H22" s="80"/>
      <c r="I22" s="80"/>
      <c r="J22" s="80"/>
      <c r="K22" s="80"/>
      <c r="L22" s="80"/>
      <c r="M22" s="81"/>
      <c r="N22" s="86"/>
      <c r="O22" s="80"/>
      <c r="P22" s="80"/>
      <c r="Q22" s="80"/>
      <c r="R22" s="80"/>
      <c r="S22" s="80"/>
      <c r="T22" s="80"/>
      <c r="U22" s="81"/>
    </row>
    <row r="23" spans="1:21">
      <c r="A23" s="86"/>
      <c r="B23" s="80"/>
      <c r="C23" s="80"/>
      <c r="D23" s="80"/>
      <c r="E23" s="80"/>
      <c r="F23" s="81"/>
      <c r="G23" s="86"/>
      <c r="H23" s="80"/>
      <c r="I23" s="80"/>
      <c r="J23" s="80"/>
      <c r="K23" s="80"/>
      <c r="L23" s="80"/>
      <c r="M23" s="81"/>
      <c r="N23" s="86"/>
      <c r="O23" s="80"/>
      <c r="P23" s="80"/>
      <c r="Q23" s="80"/>
      <c r="R23" s="80"/>
      <c r="S23" s="80"/>
      <c r="T23" s="80"/>
      <c r="U23" s="81"/>
    </row>
    <row r="24" spans="1:21">
      <c r="A24" s="86"/>
      <c r="B24" s="80"/>
      <c r="C24" s="80"/>
      <c r="D24" s="80"/>
      <c r="E24" s="80"/>
      <c r="F24" s="81"/>
      <c r="G24" s="86"/>
      <c r="H24" s="80"/>
      <c r="I24" s="80"/>
      <c r="J24" s="80"/>
      <c r="K24" s="80"/>
      <c r="L24" s="80"/>
      <c r="M24" s="81"/>
      <c r="N24" s="86"/>
      <c r="O24" s="80"/>
      <c r="P24" s="80"/>
      <c r="Q24" s="80"/>
      <c r="R24" s="80"/>
      <c r="S24" s="80"/>
      <c r="T24" s="80"/>
      <c r="U24" s="81"/>
    </row>
    <row r="25" spans="1:21">
      <c r="A25" s="86"/>
      <c r="B25" s="80"/>
      <c r="C25" s="80"/>
      <c r="D25" s="80"/>
      <c r="E25" s="80"/>
      <c r="F25" s="81"/>
      <c r="G25" s="86"/>
      <c r="H25" s="80"/>
      <c r="I25" s="80"/>
      <c r="J25" s="80"/>
      <c r="K25" s="80"/>
      <c r="L25" s="80"/>
      <c r="M25" s="81"/>
      <c r="N25" s="86"/>
      <c r="O25" s="80"/>
      <c r="P25" s="80"/>
      <c r="Q25" s="80"/>
      <c r="R25" s="80"/>
      <c r="S25" s="80"/>
      <c r="T25" s="80"/>
      <c r="U25" s="81"/>
    </row>
    <row r="26" spans="1:21">
      <c r="A26" s="86"/>
      <c r="B26" s="80"/>
      <c r="C26" s="87"/>
      <c r="D26" s="87"/>
      <c r="E26" s="87"/>
      <c r="F26" s="88"/>
      <c r="G26" s="92"/>
      <c r="H26" s="87"/>
      <c r="I26" s="80"/>
      <c r="J26" s="80"/>
      <c r="K26" s="80"/>
      <c r="L26" s="80"/>
      <c r="M26" s="81"/>
      <c r="N26" s="86"/>
      <c r="O26" s="80"/>
      <c r="P26" s="80"/>
      <c r="Q26" s="80"/>
      <c r="R26" s="80"/>
      <c r="S26" s="80"/>
      <c r="T26" s="80"/>
      <c r="U26" s="81"/>
    </row>
    <row r="27" spans="1:21">
      <c r="A27" s="86"/>
      <c r="B27" s="80"/>
      <c r="C27" s="80"/>
      <c r="D27" s="80"/>
      <c r="E27" s="80"/>
      <c r="F27" s="81"/>
      <c r="G27" s="86"/>
      <c r="H27" s="80"/>
      <c r="I27" s="80"/>
      <c r="J27" s="80"/>
      <c r="K27" s="80"/>
      <c r="L27" s="80"/>
      <c r="M27" s="81"/>
      <c r="N27" s="86"/>
      <c r="O27" s="80"/>
      <c r="P27" s="80"/>
      <c r="Q27" s="80"/>
      <c r="R27" s="80"/>
      <c r="S27" s="80"/>
      <c r="T27" s="80"/>
      <c r="U27" s="81"/>
    </row>
    <row r="28" spans="1:21">
      <c r="A28" s="86"/>
      <c r="B28" s="80"/>
      <c r="C28" s="80"/>
      <c r="D28" s="80"/>
      <c r="E28" s="80"/>
      <c r="F28" s="81"/>
      <c r="G28" s="86"/>
      <c r="H28" s="80"/>
      <c r="I28" s="80"/>
      <c r="J28" s="80"/>
      <c r="K28" s="80"/>
      <c r="L28" s="80"/>
      <c r="M28" s="81"/>
      <c r="N28" s="86"/>
      <c r="O28" s="80"/>
      <c r="P28" s="80"/>
      <c r="Q28" s="80"/>
      <c r="R28" s="80"/>
      <c r="S28" s="80"/>
      <c r="T28" s="80"/>
      <c r="U28" s="81"/>
    </row>
    <row r="29" spans="1:21">
      <c r="A29" s="86"/>
      <c r="B29" s="80"/>
      <c r="C29" s="80"/>
      <c r="D29" s="80"/>
      <c r="E29" s="80"/>
      <c r="F29" s="81"/>
      <c r="G29" s="86"/>
      <c r="H29" s="80"/>
      <c r="I29" s="80"/>
      <c r="J29" s="80"/>
      <c r="K29" s="80"/>
      <c r="L29" s="80"/>
      <c r="M29" s="81"/>
      <c r="N29" s="86"/>
      <c r="O29" s="80"/>
      <c r="P29" s="80"/>
      <c r="Q29" s="80"/>
      <c r="R29" s="80"/>
      <c r="S29" s="80"/>
      <c r="T29" s="80"/>
      <c r="U29" s="81"/>
    </row>
    <row r="30" spans="1:21">
      <c r="A30" s="86"/>
      <c r="B30" s="80"/>
      <c r="C30" s="80"/>
      <c r="D30" s="80"/>
      <c r="E30" s="80"/>
      <c r="F30" s="81"/>
      <c r="G30" s="86"/>
      <c r="H30" s="80"/>
      <c r="I30" s="80"/>
      <c r="J30" s="80"/>
      <c r="K30" s="80"/>
      <c r="L30" s="80"/>
      <c r="M30" s="81"/>
      <c r="N30" s="86"/>
      <c r="O30" s="80"/>
      <c r="P30" s="80"/>
      <c r="Q30" s="80"/>
      <c r="R30" s="80"/>
      <c r="S30" s="80"/>
      <c r="T30" s="80"/>
      <c r="U30" s="81"/>
    </row>
    <row r="31" spans="1:21">
      <c r="A31" s="86"/>
      <c r="B31" s="80"/>
      <c r="C31" s="80"/>
      <c r="D31" s="80"/>
      <c r="E31" s="80"/>
      <c r="F31" s="81"/>
      <c r="G31" s="86"/>
      <c r="H31" s="80"/>
      <c r="I31" s="80"/>
      <c r="J31" s="80"/>
      <c r="K31" s="80"/>
      <c r="L31" s="80"/>
      <c r="M31" s="81"/>
      <c r="N31" s="86"/>
      <c r="O31" s="80"/>
      <c r="P31" s="80"/>
      <c r="Q31" s="80"/>
      <c r="R31" s="80"/>
      <c r="S31" s="80"/>
      <c r="T31" s="80"/>
      <c r="U31" s="81"/>
    </row>
    <row r="32" spans="1:21">
      <c r="A32" s="86"/>
      <c r="B32" s="80"/>
      <c r="C32" s="80"/>
      <c r="D32" s="80"/>
      <c r="E32" s="80"/>
      <c r="F32" s="81"/>
      <c r="G32" s="86"/>
      <c r="H32" s="80"/>
      <c r="I32" s="80"/>
      <c r="J32" s="80"/>
      <c r="K32" s="80"/>
      <c r="L32" s="80"/>
      <c r="M32" s="81"/>
      <c r="N32" s="86"/>
      <c r="O32" s="80"/>
      <c r="P32" s="80"/>
      <c r="Q32" s="80"/>
      <c r="R32" s="80"/>
      <c r="S32" s="80"/>
      <c r="T32" s="80"/>
      <c r="U32" s="81"/>
    </row>
    <row r="33" spans="1:21">
      <c r="A33" s="86"/>
      <c r="B33" s="80"/>
      <c r="C33" s="80"/>
      <c r="D33" s="80"/>
      <c r="E33" s="80"/>
      <c r="F33" s="81"/>
      <c r="G33" s="86"/>
      <c r="H33" s="80"/>
      <c r="I33" s="80"/>
      <c r="J33" s="80"/>
      <c r="K33" s="80"/>
      <c r="L33" s="80"/>
      <c r="M33" s="81"/>
      <c r="N33" s="86"/>
      <c r="O33" s="80"/>
      <c r="P33" s="80"/>
      <c r="Q33" s="80"/>
      <c r="R33" s="80"/>
      <c r="S33" s="80"/>
      <c r="T33" s="80"/>
      <c r="U33" s="81"/>
    </row>
    <row r="34" spans="1:21">
      <c r="A34" s="89"/>
      <c r="B34" s="90"/>
      <c r="C34" s="90"/>
      <c r="D34" s="90"/>
      <c r="E34" s="90"/>
      <c r="F34" s="91"/>
      <c r="G34" s="89"/>
      <c r="H34" s="90"/>
      <c r="I34" s="90"/>
      <c r="J34" s="90"/>
      <c r="K34" s="90"/>
      <c r="L34" s="90"/>
      <c r="M34" s="91"/>
      <c r="N34" s="89"/>
      <c r="O34" s="90"/>
      <c r="P34" s="90"/>
      <c r="Q34" s="90"/>
      <c r="R34" s="90"/>
      <c r="S34" s="90"/>
      <c r="T34" s="90"/>
      <c r="U34" s="91"/>
    </row>
  </sheetData>
  <mergeCells count="3">
    <mergeCell ref="A1:T1"/>
    <mergeCell ref="I4:K5"/>
    <mergeCell ref="P4:R5"/>
  </mergeCell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6</vt:i4>
      </vt:variant>
      <vt:variant>
        <vt:lpstr>Περιοχές με ονόματα</vt:lpstr>
      </vt:variant>
      <vt:variant>
        <vt:i4>2</vt:i4>
      </vt:variant>
    </vt:vector>
  </HeadingPairs>
  <TitlesOfParts>
    <vt:vector size="8" baseType="lpstr">
      <vt:lpstr>Oδηγίες</vt:lpstr>
      <vt:lpstr>Στοιχεία εταιρείας</vt:lpstr>
      <vt:lpstr>Στοιχεία προσωπικού</vt:lpstr>
      <vt:lpstr>Αποτελέσματα</vt:lpstr>
      <vt:lpstr>Επίπεδα</vt:lpstr>
      <vt:lpstr>Συμπληρωματικές αποδοχές</vt:lpstr>
      <vt:lpstr>Oδηγίες!HoursList</vt:lpstr>
      <vt:lpstr>HoursList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Panagiotis Angelopoulos</dc:creator>
  <cp:lastModifiedBy>Windows User</cp:lastModifiedBy>
  <dcterms:created xsi:type="dcterms:W3CDTF">2026-01-28T17:37:58Z</dcterms:created>
  <dcterms:modified xsi:type="dcterms:W3CDTF">2026-04-03T06:44:53Z</dcterms:modified>
</cp:coreProperties>
</file>